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98-98" sheetId="3" r:id="rId3"/>
    <sheet name="SO 11-01-01" sheetId="4" r:id="rId4"/>
    <sheet name="SO 11-11-01" sheetId="5" r:id="rId5"/>
    <sheet name="SO 11-13-01" sheetId="6" r:id="rId6"/>
    <sheet name="SO 11-71-01" sheetId="7" r:id="rId7"/>
  </sheets>
  <definedNames/>
  <calcPr/>
  <webPublishing/>
</workbook>
</file>

<file path=xl/sharedStrings.xml><?xml version="1.0" encoding="utf-8"?>
<sst xmlns="http://schemas.openxmlformats.org/spreadsheetml/2006/main" count="3670" uniqueCount="782">
  <si>
    <t>Aspe</t>
  </si>
  <si>
    <t>Rekapitulace ceny</t>
  </si>
  <si>
    <t>S631900164</t>
  </si>
  <si>
    <t>Doplnění závor na přejezdu P5576 v km 106,182 trati H. Dvořiště st. hr. - Č .Budějovice</t>
  </si>
  <si>
    <t>ZŘ</t>
  </si>
  <si>
    <t>20201217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</si>
  <si>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</si>
  <si>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</si>
  <si>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</si>
  <si>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</si>
  <si>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</si>
  <si>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</si>
  <si>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</si>
  <si>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</si>
  <si>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</si>
  <si>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</si>
  <si>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</si>
  <si>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P5576 v km 106,182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</si>
  <si>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</si>
  <si>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</si>
  <si>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</si>
  <si>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</si>
  <si>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</si>
  <si>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</si>
  <si>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</si>
  <si>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</si>
  <si>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</si>
  <si>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</si>
  <si>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</si>
  <si>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</si>
  <si>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</si>
  <si>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</si>
  <si>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</si>
  <si>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</si>
  <si>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</si>
  <si>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</si>
  <si>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</si>
  <si>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</si>
  <si>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</si>
  <si>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</si>
  <si>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</si>
  <si>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</si>
  <si>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</si>
  <si>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</si>
  <si>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</si>
  <si>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</si>
  <si>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</si>
  <si>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</si>
  <si>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</si>
  <si>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</si>
  <si>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</si>
  <si>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</si>
  <si>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</si>
  <si>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</si>
  <si>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</si>
  <si>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</si>
  <si>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</si>
  <si>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1000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</si>
  <si>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</si>
  <si>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</si>
  <si>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</si>
  <si>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</si>
  <si>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</si>
  <si>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</si>
  <si>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</si>
  <si>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</si>
  <si>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</si>
  <si>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</si>
  <si>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</si>
  <si>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</si>
  <si>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</si>
  <si>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</si>
  <si>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</si>
  <si>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4*8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</si>
  <si>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</si>
  <si>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</si>
  <si>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R131738</t>
  </si>
  <si>
    <t>HLOUBENÍ JAM ZAPAŽ I NEPAŽ TŘ. I, ODVOZ DO 20KM</t>
  </si>
  <si>
    <t>4*1,3+2+1</t>
  </si>
  <si>
    <t>6</t>
  </si>
  <si>
    <t>R13273</t>
  </si>
  <si>
    <t>HLOUBENÍ RÝH ŠÍŘ DO 2M PAŽ I NEPAŽ TŘ. I</t>
  </si>
  <si>
    <t>0,35*0,7*55+0,35*0,8*55</t>
  </si>
  <si>
    <t>7</t>
  </si>
  <si>
    <t>R132738</t>
  </si>
  <si>
    <t>HLOUBENÍ RÝH ŠÍŘ DO 2M PAŽ I NEPAŽ TŘ. I, ODVOZ DO 20KM</t>
  </si>
  <si>
    <t>0,35*0,1*55</t>
  </si>
  <si>
    <t>8</t>
  </si>
  <si>
    <t>R141733</t>
  </si>
  <si>
    <t>PROTLAČOVÁNÍ POTRUBÍ Z PLAST HMOT DN DO 150MM</t>
  </si>
  <si>
    <t>M</t>
  </si>
  <si>
    <t>z výkresů č. 0101,0215 a TZ</t>
  </si>
  <si>
    <t>Technická specifikace položky odpovídá příslušné cenové soustavě</t>
  </si>
  <si>
    <t>9</t>
  </si>
  <si>
    <t>702312</t>
  </si>
  <si>
    <t>ZAKRYTÍ KABELŮ VÝSTRAŽNOU FÓLIÍ ŠÍŘKY PŘES 20 DO 40 CM</t>
  </si>
  <si>
    <t>OTSKP19</t>
  </si>
  <si>
    <t>10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</si>
  <si>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</si>
  <si>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</si>
  <si>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</si>
  <si>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11</t>
  </si>
  <si>
    <t>R17411</t>
  </si>
  <si>
    <t>ZÁSYP JAM A RÝH ZEMINOU SE ZHUTNĚNÍM</t>
  </si>
  <si>
    <t>0,35*0,7*55+0,35*0,8*55+4*8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</si>
  <si>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</si>
  <si>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12</t>
  </si>
  <si>
    <t>18214</t>
  </si>
  <si>
    <t>ÚPRAVA POVRCHŮ SROVNÁNÍM ÚZEMÍ V TL DO 0,25M</t>
  </si>
  <si>
    <t>M2</t>
  </si>
  <si>
    <t>0,35*110+4*2*2</t>
  </si>
  <si>
    <t>13</t>
  </si>
  <si>
    <t>709210</t>
  </si>
  <si>
    <t>KŘIŽOVATKA KABELOVÝCH VEDENÍ SE STÁVAJÍCÍ INŽENÝRSKOU SÍTÍ (KABELEM, POTRUBÍM APOD.)</t>
  </si>
  <si>
    <t>14</t>
  </si>
  <si>
    <t>701004</t>
  </si>
  <si>
    <t>VYHLEDÁVACÍ MARKER ZEMNÍ</t>
  </si>
  <si>
    <t>z výkresu č. 0101 a TZ</t>
  </si>
  <si>
    <t>15</t>
  </si>
  <si>
    <t>R15111</t>
  </si>
  <si>
    <t>POPLATKY ZA LIKVIDACŮ ODPADŮ NEKONTAMINOVANÝCH - 17 05 04 VYTĚŽENÉ ZEMINY A HORNINY - I. TŘÍDA TĚŽITELNOSTI</t>
  </si>
  <si>
    <t>T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</si>
  <si>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</si>
  <si>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Pokládka, montáž</t>
  </si>
  <si>
    <t>16</t>
  </si>
  <si>
    <t>R75A131</t>
  </si>
  <si>
    <t>KABEL METALICKÝ DVOUPLÁŠŤOVÝ DO 12 PÁRŮ - DODÁVKA</t>
  </si>
  <si>
    <t>KMPÁR</t>
  </si>
  <si>
    <t>7*0,141+12*0,041</t>
  </si>
  <si>
    <t>1. Položka obsahuje: – dodání kabelů podle typu od výrobců včetně mimostaveništní dopravy 2. Položka neobsahuje: X 3. Způsob měření:</t>
  </si>
  <si>
    <t>17</t>
  </si>
  <si>
    <t>R75A141</t>
  </si>
  <si>
    <t>KABEL METALICKÝ DVOUPLÁŠŤOVÝ PŘES 12 PÁRŮ - DODÁVKA</t>
  </si>
  <si>
    <t>16*0,123</t>
  </si>
  <si>
    <t>18</t>
  </si>
  <si>
    <t>75A217</t>
  </si>
  <si>
    <t>ZATAŽENÍ A SPOJKOVÁNÍ KABELŮ DO 12 PÁRŮ - MONTÁŽ</t>
  </si>
  <si>
    <t>19</t>
  </si>
  <si>
    <t>75A227</t>
  </si>
  <si>
    <t>ZATAŽENÍ A SPOJKOVÁNÍ KABELŮ PŘES 12 PÁRŮ - MONTÁŽ</t>
  </si>
  <si>
    <t>20</t>
  </si>
  <si>
    <t>75A311</t>
  </si>
  <si>
    <t>KABELOVÁ FORMA (UKONČENÍ KABELŮ) PRO KABELY ZABEZPEČOVACÍ DO 12 PÁRŮ</t>
  </si>
  <si>
    <t>z výkresu č. 1000 a TZ</t>
  </si>
  <si>
    <t>21</t>
  </si>
  <si>
    <t>75A312</t>
  </si>
  <si>
    <t>KABELOVÁ FORMA (UKONČENÍ KABELŮ) PRO KABELY ZABEZPEČOVACÍ PŘES 12 PÁRŮ</t>
  </si>
  <si>
    <t>22</t>
  </si>
  <si>
    <t>75I221</t>
  </si>
  <si>
    <t>KABEL ZEMNÍ DVOUPLÁŠŤOVÝ BEZ PANCÍŘE PRŮMĚRU ŽÍLY 0,8 MM DO 5XN</t>
  </si>
  <si>
    <t>KMČTYŘKA</t>
  </si>
  <si>
    <t>3*0,01</t>
  </si>
  <si>
    <t>23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</si>
  <si>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</si>
  <si>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</si>
  <si>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</si>
  <si>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24</t>
  </si>
  <si>
    <t>75IH31</t>
  </si>
  <si>
    <t>UKONČENÍ KABELU FORMA KABELOVÁ DÉLKY DO 0,5 M DO 5XN</t>
  </si>
  <si>
    <t>25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</si>
  <si>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</si>
  <si>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</si>
  <si>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</si>
  <si>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</si>
  <si>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26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</si>
  <si>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</si>
  <si>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</si>
  <si>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</si>
  <si>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27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</si>
  <si>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</si>
  <si>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</si>
  <si>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</si>
  <si>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28</t>
  </si>
  <si>
    <t>R742H12</t>
  </si>
  <si>
    <t>KABEL NN ČTYŘ- A PĚTIŽÍLOVÝ CU S PLASTOVOU IZOLACÍ OD 4 DO 16 MM2</t>
  </si>
  <si>
    <t>29</t>
  </si>
  <si>
    <t>R742I11</t>
  </si>
  <si>
    <t>KABEL NN CU OVLÁDACÍ 7-12ŽÍLOVÝ DO 2,5 MM2</t>
  </si>
  <si>
    <t>30</t>
  </si>
  <si>
    <t>742L11</t>
  </si>
  <si>
    <t>UKONČENÍ DVOU AŽ PĚTIŽÍLOVÉHO KABELU V ROZVADĚČI NEBO NA PŘÍSTROJI DO 2,5 MM2</t>
  </si>
  <si>
    <t>31</t>
  </si>
  <si>
    <t>742L12</t>
  </si>
  <si>
    <t>UKONČENÍ DVOU AŽ PĚTIŽÍLOVÉHO KABELU V ROZVADĚČI NEBO NA PŘÍSTROJI OD 4 DO 16 MM2</t>
  </si>
  <si>
    <t>32</t>
  </si>
  <si>
    <t>742M11</t>
  </si>
  <si>
    <t>UKONČENÍ 7-12ŽÍLOVÉHO KABELU V ROZVADĚČI NEBO NA PŘÍSTROJI DO 2,5 MM2</t>
  </si>
  <si>
    <t>33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</si>
  <si>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</si>
  <si>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</si>
  <si>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</si>
  <si>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34</t>
  </si>
  <si>
    <t>747521</t>
  </si>
  <si>
    <t>ZKOUŠKY VODIČŮ A KABELŮ OVLÁDACÍCH OD 5 DO 12 ŽIL</t>
  </si>
  <si>
    <t>35</t>
  </si>
  <si>
    <t>742P15</t>
  </si>
  <si>
    <t>OZNAČOVACÍ ŠTÍTEK NA KABEL</t>
  </si>
  <si>
    <t>36</t>
  </si>
  <si>
    <t>75A420</t>
  </si>
  <si>
    <t>OZNAČENÍ KABELŮ ZNAČKOVACÍ KABELOVOU OBJÍMKOU</t>
  </si>
  <si>
    <t>37</t>
  </si>
  <si>
    <t>38</t>
  </si>
  <si>
    <t>39</t>
  </si>
  <si>
    <t>744633</t>
  </si>
  <si>
    <t>JISTIČ TŘÍPÓLOVÝ (10 KA) OD 13 DO 20 A</t>
  </si>
  <si>
    <t>40</t>
  </si>
  <si>
    <t>R744Q21</t>
  </si>
  <si>
    <t>SVODIČ PŘEPĚTÍ TYP 1+2 (TŘÍDA B+C) 1-2 PÓLOVÝ</t>
  </si>
  <si>
    <t>1. Položka obsahuje: – veškerý spojovací materiál vč. připojovacího vedení – technický popis viz. projektová dokumentace 2</t>
  </si>
  <si>
    <t>41</t>
  </si>
  <si>
    <t>741413</t>
  </si>
  <si>
    <t>ZÁSUVKA/PŘÍVODKA PRŮMYSLOVÁ, KRYTÍ IP 44 400 V, DO 63 A</t>
  </si>
  <si>
    <t>42</t>
  </si>
  <si>
    <t>747111</t>
  </si>
  <si>
    <t>KONTROLA SILOVÝCH ROZVADĚČŮ NN, 1 POLE</t>
  </si>
  <si>
    <t>43</t>
  </si>
  <si>
    <t>747701</t>
  </si>
  <si>
    <t>DOKONČOVACÍ MONTÁŽNÍ PRÁCE NA ELEKTRICKÉM ZAŘÍZENÍ</t>
  </si>
  <si>
    <t>HOD</t>
  </si>
  <si>
    <t>44</t>
  </si>
  <si>
    <t>R759999</t>
  </si>
  <si>
    <t>PODÍL PŘIDRUŽENÝCH MONTÁŽNÍCH PRACÍ A MATERIÁLU</t>
  </si>
  <si>
    <t>podíl přidružených motážních prací a materiálu</t>
  </si>
  <si>
    <t>45</t>
  </si>
  <si>
    <t>R741911</t>
  </si>
  <si>
    <t>UZEMŇOVACÍ VODIČ V ZEMI FEZN DO 120 MM2</t>
  </si>
  <si>
    <t>z výkresu č. 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</si>
  <si>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</si>
  <si>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46</t>
  </si>
  <si>
    <t>R914111</t>
  </si>
  <si>
    <t>DOPRAVNÍ ZNAČKY ZÁKLADNÍ VELIKOSTI OCELOVÉ REFLEXNÍ - DOD A MONTÁŽ</t>
  </si>
  <si>
    <t>položka zahrnuje: - dodávku a montáž značek v požadovaném provedení</t>
  </si>
  <si>
    <t>Zabezp.zařízení - vnitřní</t>
  </si>
  <si>
    <t>47</t>
  </si>
  <si>
    <t>R75B6M1</t>
  </si>
  <si>
    <t>BEZÚDRŽBOVÁ BATERIE 24 V/235 AH - DODÁVKA</t>
  </si>
  <si>
    <t>z výkresu č. 0500 a TZ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</si>
  <si>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</si>
  <si>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48</t>
  </si>
  <si>
    <t>75B6T7</t>
  </si>
  <si>
    <t>BATERIE - MONTÁŽ</t>
  </si>
  <si>
    <t>49</t>
  </si>
  <si>
    <t>R75B633</t>
  </si>
  <si>
    <t>MĚNIČ AC/DC 230/24 S FUNKCÍ DOBÍJEČE - DODÁVKA, MONTÁŽ</t>
  </si>
  <si>
    <t>Měnič AC/DC 230/24 s funkcí dobíječe - dodávka, montáž</t>
  </si>
  <si>
    <t>50</t>
  </si>
  <si>
    <t>746771</t>
  </si>
  <si>
    <t>MĚNIČ DC/DC DO 20 A</t>
  </si>
  <si>
    <t>51</t>
  </si>
  <si>
    <t>R632650</t>
  </si>
  <si>
    <t>ZÁZNAMOVÉ ZAŘÍZENÍ - DODÁVKA A MONTÁŽ</t>
  </si>
  <si>
    <t>52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</si>
  <si>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</si>
  <si>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</si>
  <si>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</si>
  <si>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53</t>
  </si>
  <si>
    <t>75D277</t>
  </si>
  <si>
    <t>ZAŘÍZENÍ (PZZ) PRO NEVIDOMÉ - MONTÁŽ</t>
  </si>
  <si>
    <t>54</t>
  </si>
  <si>
    <t>R75D121</t>
  </si>
  <si>
    <t>SKŘÍŇ LOGIKY ELEKTRONICKÉHO PŘEJEZDOVÉHO ZABEZPEČOVACÍHO ZAŘÍZENÍ - DODÁVKA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</si>
  <si>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</si>
  <si>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55</t>
  </si>
  <si>
    <t>R75D127</t>
  </si>
  <si>
    <t>SKŘÍŇ LOGIKY ELEKTRONICKÉHO PŘEJEZDOVÉHO ZABEZPEČOVACÍHO ZAŘÍZENÍ - MONTÁŽ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</si>
  <si>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</si>
  <si>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56</t>
  </si>
  <si>
    <t>R75B871</t>
  </si>
  <si>
    <t>ZAŘÍZENÍ BEZPEČNÉ KOMUNIKACE MEZI ZABEZPEČOVACÍMI ZAŘÍZENÍMI (32 PERIFERIÍ) - DODÁVKA ÚPRAVY</t>
  </si>
  <si>
    <t>57</t>
  </si>
  <si>
    <t>R75B877</t>
  </si>
  <si>
    <t>ZAŘÍZENÍ BEZPEČNÉ KOMUNIKACE MEZI ZABEZPEČOVACÍMI ZAŘÍZENÍMI (32 PERIFERIÍ) - MONTÁŽ ÚPRAVY</t>
  </si>
  <si>
    <t>58</t>
  </si>
  <si>
    <t>75B951</t>
  </si>
  <si>
    <t>SW PRO ELEKTRONICKÉ PŘEJEZDOVÉ ZABEZPEČOVACÍ ZAŘÍZENÍ NA JEDNOKOLEJNÉ TRATI - DODÁVKA</t>
  </si>
  <si>
    <t>59</t>
  </si>
  <si>
    <t>75B957</t>
  </si>
  <si>
    <t>SW PRO ELEKTRONICKÉ PŘEJEZDOVÉ ZABEZPEČOVACÍ ZAŘÍZENÍ NA JEDNOKOLEJNÉ TRATI - MONTÁŽ</t>
  </si>
  <si>
    <t>60</t>
  </si>
  <si>
    <t>75B471</t>
  </si>
  <si>
    <t>KABELOVÝ ROŠT VODOROVNÝ - DODÁVKA</t>
  </si>
  <si>
    <t>61</t>
  </si>
  <si>
    <t>75B477</t>
  </si>
  <si>
    <t>KABELOVÝ ROŠT VODOROVNÝ - MONTÁŽ</t>
  </si>
  <si>
    <t>62</t>
  </si>
  <si>
    <t>744121</t>
  </si>
  <si>
    <t>ROZVODNICE NN MODULÁRNÍ, MIN. IP 55, TŘÍDA IZOLACE II, DO 24 MODULŮ</t>
  </si>
  <si>
    <t>63</t>
  </si>
  <si>
    <t>R746698</t>
  </si>
  <si>
    <t>VYBAVENÍ DOMKU - NÁBYTEK - DODÁVKA A MONTÁŽ</t>
  </si>
  <si>
    <t>64</t>
  </si>
  <si>
    <t>R75E1B7</t>
  </si>
  <si>
    <t>ÚPRAVA STANIČNÍHO ZABEZPEČOVACÍHO ZAŘÍZENÍ</t>
  </si>
  <si>
    <t>65</t>
  </si>
  <si>
    <t>R75B9A7</t>
  </si>
  <si>
    <t>ÚPRAVA SW - DODÁVKA A MONTÁŽ</t>
  </si>
  <si>
    <t>Zabezp.zařízení - venkovní</t>
  </si>
  <si>
    <t>66</t>
  </si>
  <si>
    <t>75D161</t>
  </si>
  <si>
    <t>RELÉOVÝ DOMEK (DO 9 M2) PREFABRIKOVANÝ, IZOLOVANÝ, S KLIMATIZACÍ A VNITŘNÍ KABELIZACÍ - DODÁVKA</t>
  </si>
  <si>
    <t>z výkresu č. 0101, 0200, 0210, 1000 a TZ</t>
  </si>
  <si>
    <t>67</t>
  </si>
  <si>
    <t>75D167</t>
  </si>
  <si>
    <t>RELÉOVÝ DOMEK (DO 9 M2) PREFABRIKOVANÝ - MONTÁŽ</t>
  </si>
  <si>
    <t>68</t>
  </si>
  <si>
    <t>744231</t>
  </si>
  <si>
    <t>KABELOVÁ SKŘÍŇ VENKOVNÍ SPOLEČNÁ PŘÍSTROJOVÁ PRO PŘEJEZDY</t>
  </si>
  <si>
    <t>69</t>
  </si>
  <si>
    <t>R743B51</t>
  </si>
  <si>
    <t>PANEL MÍSTNÍHO OVLÁDÁNÍ</t>
  </si>
  <si>
    <t>Dodávka a montáž skříně místního ovládání přejezdu</t>
  </si>
  <si>
    <t>70</t>
  </si>
  <si>
    <t>75IEC3</t>
  </si>
  <si>
    <t>VENKOVNÍ TELEFONNÍ OBJEKT NA OBJEKTU</t>
  </si>
  <si>
    <t>71</t>
  </si>
  <si>
    <t>75IECX</t>
  </si>
  <si>
    <t>VENKOVNÍ TELEFONNÍ OBJEKT - MONTÁŽ</t>
  </si>
  <si>
    <t>72</t>
  </si>
  <si>
    <t>R75D211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</si>
  <si>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</si>
  <si>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</si>
  <si>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73</t>
  </si>
  <si>
    <t>75D217</t>
  </si>
  <si>
    <t>VÝSTRAŽNÍK SE ZÁVOROU, 1 SKŘÍŇ - MONTÁŽ</t>
  </si>
  <si>
    <t>74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</si>
  <si>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</si>
  <si>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</si>
  <si>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</si>
  <si>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75</t>
  </si>
  <si>
    <t>75D237</t>
  </si>
  <si>
    <t>VÝSTRAŽNÍK SE ZÁVOROU, 2 SKŘÍNĚ - MONTÁŽ</t>
  </si>
  <si>
    <t>76</t>
  </si>
  <si>
    <t>R75D221</t>
  </si>
  <si>
    <t>VÝSTRAŽNÍK BEZ ZÁVORY, 1 SKŘÍŇ - DODÁVKA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</si>
  <si>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</si>
  <si>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77</t>
  </si>
  <si>
    <t>75D227</t>
  </si>
  <si>
    <t>VÝSTRAŽNÍK BEZ ZÁVORY, 1 SKŘÍŇ - MONTÁŽ</t>
  </si>
  <si>
    <t>78</t>
  </si>
  <si>
    <t>R75D167U</t>
  </si>
  <si>
    <t>STAVEBNÍ ÚPRAVY V OKOLÍ RD</t>
  </si>
  <si>
    <t>STAVEBNÍ ÚPRAVY A ZEMNÍ PRÁCE V OKOLÍ RD</t>
  </si>
  <si>
    <t>D</t>
  </si>
  <si>
    <t>Demontáže</t>
  </si>
  <si>
    <t>79</t>
  </si>
  <si>
    <t>R75D168</t>
  </si>
  <si>
    <t>RELÉOVÝ DOMEK (DO 9 M2) PREFABRIKOVANÝ - DEMONTÁŽ</t>
  </si>
  <si>
    <t>z výkresu č. 0101, 0210 a TZ</t>
  </si>
  <si>
    <t>1. Položka obsahuje: – demontáž reléového domku prefabrikovaného, izolovaného, s klimatizací a vnitřní kabelizací včetně odpojení od kabelových rozvodů – demontáž reléového domku prefabrikovaného, izolovaného, s klimatizací a vnitřní kabelizací se všemi pomocnými a doplňujícími pracemi a součástmi, případné použití mechanizmů, včetně dopravy z místa demontáže do skladu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</si>
  <si>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80</t>
  </si>
  <si>
    <t>R75D168V</t>
  </si>
  <si>
    <t>DEMONTÁŽ VNITŘNÍHO VYBAVENÍ RD</t>
  </si>
  <si>
    <t>81</t>
  </si>
  <si>
    <t>82</t>
  </si>
  <si>
    <t>75IECY</t>
  </si>
  <si>
    <t>VENKOVNÍ TELEFONNÍ OBJEKT - DEMONTÁŽ</t>
  </si>
  <si>
    <t>83</t>
  </si>
  <si>
    <t>75D158</t>
  </si>
  <si>
    <t>KABELOVÝ OBJEKT - DEMONTÁŽ</t>
  </si>
  <si>
    <t>84</t>
  </si>
  <si>
    <t>75D228</t>
  </si>
  <si>
    <t>VÝSTRAŽNÍK BEZ ZÁVORY, 1 SKŘÍŇ - DEMONTÁŽ</t>
  </si>
  <si>
    <t>85</t>
  </si>
  <si>
    <t>R742Z23</t>
  </si>
  <si>
    <t>DEMONTÁŽ KABELOVÉHO VEDENÍ</t>
  </si>
  <si>
    <t>Demontáž stávajícího kabelového vedení</t>
  </si>
  <si>
    <t>86</t>
  </si>
  <si>
    <t>75IH3Y</t>
  </si>
  <si>
    <t>UKONČENÍ KABELU FORMA KABELOVÁ DÉLKY DO 0,5 M - DEMONTÁŽ</t>
  </si>
  <si>
    <t>87</t>
  </si>
  <si>
    <t>R914913</t>
  </si>
  <si>
    <t>DEMONTÁŽ DOPRAVNÍ ZNAČKY</t>
  </si>
  <si>
    <t>Položka zahrnuje odstranění, demontáž a odklizení materiálu s odvozem na předepsané místo</t>
  </si>
  <si>
    <t>88</t>
  </si>
  <si>
    <t>R709692</t>
  </si>
  <si>
    <t>DEMONTÁŽ - ODVOZ (NA LIKVIDACI ODPADŮ NEBO JINÉ URČENÉ MÍSTO)</t>
  </si>
  <si>
    <t>tkm</t>
  </si>
  <si>
    <t>89</t>
  </si>
  <si>
    <t>R15140</t>
  </si>
  <si>
    <t>POPLATKY ZA LIKVIDACŮ ODPADŮ NEKONTAMINOVANÝCH - 17 01 01 BETON Z DEMOLIC OBJEKTŮ, ZÁKLADŮ TV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</si>
  <si>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</t>
  </si>
  <si>
    <t>90</t>
  </si>
  <si>
    <t>15310</t>
  </si>
  <si>
    <t>POPLATKY ZA LIKVIDACŮ ODPADŮ NEKONTAMINOVANÝCH - 16 02 14 ELEKTROŠROT (VYŘAZENÁ EL. ZAŘÍZENÍ A PŘÍSTR. - AL, CU A VZ. KOVY)</t>
  </si>
  <si>
    <t>Ostatní</t>
  </si>
  <si>
    <t>91</t>
  </si>
  <si>
    <t>R29611</t>
  </si>
  <si>
    <t>OSTATNÍ POŽADAVKY - ODBORNÝ DOZOR</t>
  </si>
  <si>
    <t>Odborný dozor správce zařízení</t>
  </si>
  <si>
    <t>92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</si>
  <si>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</si>
  <si>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</si>
  <si>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</si>
  <si>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93</t>
  </si>
  <si>
    <t>75E197</t>
  </si>
  <si>
    <t>PŘÍPRAVA A CELKOVÉ ZKOUŠKY PŘEJEZDOVÉHO ZABEZPEČOVACÍHO ZAŘÍZENÍ PRO JEDNU KOLEJ</t>
  </si>
  <si>
    <t>94</t>
  </si>
  <si>
    <t>R75E1C7</t>
  </si>
  <si>
    <t>PROTOKOL UTZ</t>
  </si>
  <si>
    <t>1. Položka obsahuje: – protokol autorizovanou osobou podle požadavku ČSN, včetně hodnocení 2. Položka neobsahuje: X 3. Způsob měření:</t>
  </si>
  <si>
    <t>95</t>
  </si>
  <si>
    <t>75E127</t>
  </si>
  <si>
    <t>CELKOVÁ PROHLÍDKA ZAŘÍZENÍ A VYHOTOVENÍ REVIZNÍ ZPRÁVY</t>
  </si>
  <si>
    <t>96</t>
  </si>
  <si>
    <t>75E1B7</t>
  </si>
  <si>
    <t>REGULACE A ZKOUŠENÍ ZABEZPEČOVACÍHO ZAŘÍZENÍ</t>
  </si>
  <si>
    <t>97</t>
  </si>
  <si>
    <t>747703</t>
  </si>
  <si>
    <t>ZKUŠEBNÍ PROVOZ</t>
  </si>
  <si>
    <t>98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</si>
  <si>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</si>
  <si>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</si>
  <si>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</si>
  <si>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</si>
  <si>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</si>
  <si>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</si>
  <si>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</si>
  <si>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</si>
  <si>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</si>
  <si>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</si>
  <si>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</si>
  <si>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</si>
  <si>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</si>
  <si>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</si>
  <si>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</si>
  <si>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</si>
  <si>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</si>
  <si>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</si>
  <si>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</si>
  <si>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</si>
  <si>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</si>
  <si>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</si>
  <si>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</si>
  <si>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</si>
  <si>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</si>
  <si>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</si>
  <si>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</si>
  <si>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VSEOB007</t>
  </si>
  <si>
    <t>Kolejové schéma ukolejnění a trakční proudy</t>
  </si>
  <si>
    <t>Vypracování Kolejového schéma ukolejnění a trakčních proudů</t>
  </si>
  <si>
    <t>v předepsaném rozsahu a počtu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</si>
  <si>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</si>
  <si>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</si>
  <si>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</si>
  <si>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</si>
  <si>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</si>
  <si>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</si>
  <si>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</si>
  <si>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</si>
  <si>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</si>
  <si>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</si>
  <si>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11-01-01</t>
  </si>
  <si>
    <t>Železniční svršek na přejezdu P5576 v km 106,182</t>
  </si>
  <si>
    <t>SO 11-01-01</t>
  </si>
  <si>
    <t>R528331</t>
  </si>
  <si>
    <t>KOLEJ 49 E1, ROZD. "U", BEZSTYKOVÁ, PR. BET. PODKLADNICOVÝ, UP. PRUŽNÉ</t>
  </si>
  <si>
    <t>z Výkresů č. 3, 4, 5, 6, 7 a TZ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</si>
  <si>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</si>
  <si>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541521</t>
  </si>
  <si>
    <t>PODÉLNÝ POSUN BETONOVÉHO PRAŽCE V OSE KOLEJE</t>
  </si>
  <si>
    <t>541121</t>
  </si>
  <si>
    <t>PŘÍČNÝ POSUN KOLEJE NA PRAŽCÍCH BETONOVÝCH DO 0,5 M</t>
  </si>
  <si>
    <t>R921930</t>
  </si>
  <si>
    <t>ANTIKOROZNÍ PROVEDENÍ UPEVŇOVADEL A JINÉHO DROBNÉHO KOLEJIVA</t>
  </si>
  <si>
    <t>z Výkresu č. 3 a TZ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</si>
  <si>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</si>
  <si>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</si>
  <si>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</si>
  <si>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z Výkresů č. 3, 6, 7 a TZ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</si>
  <si>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</si>
  <si>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</si>
  <si>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</si>
  <si>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</si>
  <si>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</si>
  <si>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</si>
  <si>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</si>
  <si>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</si>
  <si>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</si>
  <si>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</si>
  <si>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</si>
  <si>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</si>
  <si>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</si>
  <si>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</si>
  <si>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z Výkresu č. 3  a TZ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</si>
  <si>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</si>
  <si>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</si>
  <si>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</si>
  <si>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</t>
  </si>
  <si>
    <t>R549331</t>
  </si>
  <si>
    <t>ZŘÍZENÍ BEZSTYKOVÉ KOLEJE NA STÁVAJÍCÍCH ÚSECÍCH V KOLEJI</t>
  </si>
  <si>
    <t>1. Položka obsahuje: – úprava dilatačních spár a následné utažení upevňovadel – montážní přípravky na zajištění podmínek daných předpisem SŽDC S 3/2, zejména dodržení upínací teploty – směrovou a výškovou úpravu koleje – podbíjení pražců, vyrovnání nivelety koleje nebo výhybkové konstrukce do 50 mm při zapojování na novostavbu (přechodový úsek) – příplatky za ztížené podmínky při práci v koleji, např. překážky po stranách koleje, práci v tunelu ap. 2. Položka neobsahuje: – případné doplnění kolejového lože – svary 3. Způsob měření: Měří se délka koleje ve smyslu ČSN 73 6360, tj. v ose koleje.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</si>
  <si>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</si>
  <si>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</si>
  <si>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</si>
  <si>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</si>
  <si>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R5901015020</t>
  </si>
  <si>
    <t>MĚŘENÍ PROSTOROVÉ POLOHY KOLEJE (APK), VČ TECHNICKÉHO PROJEKTU</t>
  </si>
  <si>
    <t>Měření prostorové polohy koleje  (APK)</t>
  </si>
  <si>
    <t>923471</t>
  </si>
  <si>
    <t>SKLONOVNÍK</t>
  </si>
  <si>
    <t>R965311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</si>
  <si>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</si>
  <si>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</si>
  <si>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</si>
  <si>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</si>
  <si>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</si>
  <si>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</si>
  <si>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</si>
  <si>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</si>
  <si>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R965022</t>
  </si>
  <si>
    <t>ODSTRANĚNÍ KOLEJOVÉHO LOŽE A DRÁŽNÍCH STEZEK - ODVOZ NA MEZIDEPONII</t>
  </si>
  <si>
    <t>m3*km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</si>
  <si>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vytěženého v rostlém (původním) stavu nebo vybouraného materiálu a</t>
  </si>
  <si>
    <t>R965021</t>
  </si>
  <si>
    <t>ODSTRANĚNÍ KOLEJOVÉHO LOŽE A DRÁŽNÍCH STEZEK - ODVOZ NA SKLÁDKU</t>
  </si>
  <si>
    <t>R965114</t>
  </si>
  <si>
    <t>DEMONTÁŽ KOLEJE NA BETONOVÝCH PRAŽCÍCH DO KOLEJOVÝCH POLÍ S ODVOZEM NA MONTÁŽNÍ ZÁKLADNU S NÁSLEDNÝM ROZEBRÁNÍM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</si>
  <si>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kolejových polí a jejich hrubé očištění – naložení vybouraného materiálu na dopravní prostředek – odvoz kolejových polí z místa demontáže na montážní základnu – rozebrání kolejových polí na montážní základně do součástí – příplatky za ztížené podmínky při práci v kolejišti, např. za překážky na straně koleje apod. 2. Položka neobsahuje: – odvoz nevyhovujícího materiálu na likvidaci – poplatky za likvidaci odpadů, nacení se položkam</t>
  </si>
  <si>
    <t>R965116</t>
  </si>
  <si>
    <t>DEMONTÁŽ KOLEJE NA BETONOVÝCH PRAŽCÍCH - ODVOZ ROZEBRANÝCH SOUČÁSTÍ (Z MÍSTA DEMONTÁŽE NEBO Z MONTÁŽNÍ ZÁKLADNY) K LIKVIDACI</t>
  </si>
  <si>
    <t>1. Položka obsahuje: – naložení na dopravní prostředek, odvoz a složení – případné překládky na trase 2. Položka neobsahuje: – poplatky za likvidaci odpadů, nacení se položkami ze ssd 0 3. Způsob měření: Výměra je sumou součinů tun vybouraného materiálu v původním stavu a k nim příslušných jednotlivých odvozových</t>
  </si>
  <si>
    <t>R15150</t>
  </si>
  <si>
    <t>POPLATKY ZA LIKVIDACŮ ODPADŮ NEKONTAMINOVANÝCH - 17 05 08 ŠTĚRK Z KOLEJIŠTĚ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</si>
  <si>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</si>
  <si>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R15510</t>
  </si>
  <si>
    <t>POPLATKY ZA LIKVIDACŮ ODPADŮ NEBEZPEČNÝCH - 17 05 07* LOKÁLNĚ ZNEČIŠTĚNÝ ŠTĚRK A ZEMINA Z KOLEJIŠTĚ (VÝHYBKY)</t>
  </si>
  <si>
    <t>R15310</t>
  </si>
  <si>
    <t>POPLATKY ZA LIKVIDACŮ ODPADŮ NEKONTAMINOVANÝCH - 17 04 05 ŽELEZNÝ ŠROT - KONSTRUKCE, STOŽÁRY, KOLEJ.</t>
  </si>
  <si>
    <t>R15210</t>
  </si>
  <si>
    <t>POPLATKY ZA LIKVIDACŮ ODPADŮ NEKONTAMINOVANÝCH - 17 01 01 ŽELEZNIČNÍ PRAŽCE BETONOVÉ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</si>
  <si>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</si>
  <si>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R3720</t>
  </si>
  <si>
    <t>POMOC PRÁCE ZAJIŠŤ NEBO ZŘÍZ REGULACI A OCHRANU DOPRAVY - DIO</t>
  </si>
  <si>
    <t>zahrnuje objednatelem povolené náklady na služby pro zhotovitele</t>
  </si>
  <si>
    <t>E.1.1.2</t>
  </si>
  <si>
    <t>Železniční spodek</t>
  </si>
  <si>
    <t xml:space="preserve">  SO 11-11-01</t>
  </si>
  <si>
    <t>Železniční spodek na přejezdu P5576 v km 106,182</t>
  </si>
  <si>
    <t>SO 11-11-01</t>
  </si>
  <si>
    <t>Železniční spodek a odvodnění</t>
  </si>
  <si>
    <t>R212635</t>
  </si>
  <si>
    <t>TRATIVODY KOMPL Z TRUB Z PLAST HM DN DO 150MM, RÝHA TŘ I</t>
  </si>
  <si>
    <t>z výkresů č. 3, 5, 6 a TZ</t>
  </si>
  <si>
    <t>Položka platí pro kompletní konstrukce trativodů a zahrnuje zejména: - výkop rýhy předepsaného tvaru v dané třídě těžitelnosti, výplň, zásyp trativodu včetně dopravy, uložení přebytečného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</si>
  <si>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R451314</t>
  </si>
  <si>
    <t>PODKLADNÍ A VÝPLŇOVÉ VRSTVY Z PROSTÉHO BETONU C20/25</t>
  </si>
  <si>
    <t>z výkresu č. 5 a TZ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</si>
  <si>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</si>
  <si>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21461</t>
  </si>
  <si>
    <t>SEPARAČNÍ GEOTEXTILIE</t>
  </si>
  <si>
    <t>R894846</t>
  </si>
  <si>
    <t>ŠACHTY KONTROLNÍ PLASTOVÉ D 400MM S TĚŽKÝM POKLOPEM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</si>
  <si>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</si>
  <si>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R87433</t>
  </si>
  <si>
    <t>POTRUBÍ Z TRUB PLASTOVÝCH ODPADNÍCH DN DO 150MM</t>
  </si>
  <si>
    <t>z výkresu č.3 a TZ</t>
  </si>
  <si>
    <t>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</si>
  <si>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R87434</t>
  </si>
  <si>
    <t>POTRUBÍ Z TRUB PLASTOVÝCH ODPADNÍCH DN DO 200MM</t>
  </si>
  <si>
    <t>z výkresů č. 3, 6 a TZ</t>
  </si>
  <si>
    <t>R9183A2</t>
  </si>
  <si>
    <t>PROPUSTY Z TRUB DN 300MM ŽELEZOBETONOVÝCH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</si>
  <si>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</si>
  <si>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R45211</t>
  </si>
  <si>
    <t>PODKLAD KONSTR Z DÍLCŮ BETON - PODKLADNÍ PRAHY POD ŽB TROUBY</t>
  </si>
  <si>
    <t>PODKLAD KONSTR Z DÍLCŮ BETON - PODKLADNÍ PRAHY POD ŽB TROUBY - DODÁVKA A MONTÁŽ</t>
  </si>
  <si>
    <t>R451384</t>
  </si>
  <si>
    <t>PODKL VRSTVY ZE ŽELEZOBET DO C25/30 VČET VÝZTUŽE</t>
  </si>
  <si>
    <t>- dodání  čerstvého  betonu  (betonové  směsi)  požadované  kvality,  jeho  uložení  do požadovaného tvaru při jakékoliv hustotě výztuže, konzistenci čerstvého betonu a způsobu hutnění, ošetření a ochranu betonu - zhotovení nepropustného, mrazuvzdorného b</t>
  </si>
  <si>
    <t>R918512</t>
  </si>
  <si>
    <t>ČELA PROPUSTU Z KAMENE NA MC</t>
  </si>
  <si>
    <t>Položka zahrnuje: zdivo z lomového kamen na MC ve tvaru, předepsaným zadávací dokumentací vyspárování zdiva MC</t>
  </si>
  <si>
    <t>R91811</t>
  </si>
  <si>
    <t>ČELA PROPUSTU Z BETONOVÝCH DÍLCŮ</t>
  </si>
  <si>
    <t>Položka zahrnuje kompletní čelo (základ, dřík, římsu) - dodání  dílce z  betonu   požadované  kvality,  jeho  uložení  do požadovaného tvaru, ošetření a ochranu betonu, zřízení pracovních a dilatačních spar, včetně potřebných úprav, výplně, vložek, opracování, očištění a ošetření, lešení, -zřízení  všech  požadovaných  otvorů, kapes, výklenků, prostupů, dutin, drážek a pod., vč. ztížení práce a úprav  kolem nich,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proudů. Nezahrnuje zábradlí.</t>
  </si>
  <si>
    <t>R96815</t>
  </si>
  <si>
    <t>VYSEKÁNÍ OTVORŮ, KAPES, RÝH V ŽELEZOBETONOVÉ KONSTRUKCI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</si>
  <si>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</t>
  </si>
  <si>
    <t>R711311</t>
  </si>
  <si>
    <t>IZOLACE PODZEMNÍCH OBJEKTŮ PROTI ZEMNÍ VLHKOSTI ASFALTOVÝMI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</si>
  <si>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</t>
  </si>
  <si>
    <t>R935222</t>
  </si>
  <si>
    <t>PŘÍKOPOVÉ ŽLABY Z BETON TVÁRNIC ŠÍŘ DO 900MM DO BETONU TL 100MM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</si>
  <si>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</t>
  </si>
  <si>
    <t>935232</t>
  </si>
  <si>
    <t>PŘÍKOPOVÉ ŽLABY Z BETON TVÁRNIC ŠÍŘ DO 1200MM DO BETONU TL 100MM</t>
  </si>
  <si>
    <t>R327125</t>
  </si>
  <si>
    <t>ZDI OPĚR, ZÁRUB, NÁBŘEŽ Z DÍLCŮ ŽELEZOBETON DO C30/37</t>
  </si>
  <si>
    <t>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</t>
  </si>
  <si>
    <t>451312</t>
  </si>
  <si>
    <t>PODKLADNÍ A VÝPLŇOVÉ VRSTVY Z PROSTÉHO BETONU C12/15</t>
  </si>
  <si>
    <t>R45852</t>
  </si>
  <si>
    <t>VÝPLŇ ZA OPĚRAMI A ZDMI Z KAMENIVA DRCENÉHO</t>
  </si>
  <si>
    <t>položka zahrnuje dodávku předepsaného kameniva, mimostaveništní a vnitrostaveništní dopravu a jeho uložení není-li v zadávací dokumentaci uvedeno jinak, jedná se o nakupovaný materiál</t>
  </si>
  <si>
    <t>DRÁŽNÍ STEZKY Z DRTI TL. DO 100 MM</t>
  </si>
  <si>
    <t>12931</t>
  </si>
  <si>
    <t>ČIŠTĚNÍ PŘÍKOPŮ OD NÁNOSU DO 0,25M3/M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</si>
  <si>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</si>
  <si>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</si>
  <si>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</si>
  <si>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</si>
  <si>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</si>
  <si>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</si>
  <si>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</si>
  <si>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</si>
  <si>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R501410</t>
  </si>
  <si>
    <t>ZŘÍZENÍ KONSTRUKČNÍ VRSTVY TĚLESA ŽELEZNIČNÍHO SPODKU ZE ZEMINY ZLEPŠENÉ (STABILIZOVANÉ) CEMENTEM</t>
  </si>
  <si>
    <t>z výkresů č. 3, 5 a TZ</t>
  </si>
  <si>
    <t>1. Položka obsahuje: – nákup a dodání materiálů pro uvedenou stabilizaci v požadované kvalitě podle zadávací dokumentace, včetně pojiva – očištění podkladu případně zřízení spojovací vrstvy – uložení materiálů pro stabilizaci dle předepsaného technologického předpisu – zřízení vrstvy na místě nebo z dovezeného materiálu (z mísícího centra), bez rozlišení šířky, pokládání vrstvy po etapách, příp.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včetně klimatických opatření – ztížení v okolí vedení, konstrukcí a objektů a jejich dočasné zajištění – ztížení provádění vč. hutnění ve ztížených podmínkách a stísněných prostorech – úpravu povrchu vrstvy 2. Položka neobsahuje: X 3. Způsob měření: Měří se metr krychlový.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</si>
  <si>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</si>
  <si>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</si>
  <si>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</si>
  <si>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R501470</t>
  </si>
  <si>
    <t>MECHANICKÉ ZLEPŠENÍ ZEMNÍ PLÁNĚ PROMÍSENÍM S HYDRAULICKÝM POJIVEM</t>
  </si>
  <si>
    <t>stabilizacE v požadované kvalitě podle zadávací dokumentace, úprava  vrstvy na místě  – hutnění na předepsanou míru hutnění – průkazní zkoušky, kontrolní zkoušky a kontrolní měření – ztížení provádění vč. hutnění ve ztížených podmínkách</t>
  </si>
  <si>
    <t>R501470S</t>
  </si>
  <si>
    <t>MECHANICKÉ ZLEPŠENÍ ZEMNÍ PLÁNĚ PROMÍSENÍM SE ŠTĚRKODRTÍ</t>
  </si>
  <si>
    <t>MECHANICKÉ ZLEPŠENÍ ZEMNÍ PLÁNĚ PROMÍSENÍM SE STÁVAJÍCÍ ŠTĚRKODRTÍ</t>
  </si>
  <si>
    <t>R18110</t>
  </si>
  <si>
    <t>ÚPRAVA PLÁNĚ SE ZHUTNĚNÍM V HORNINĚ TŘ. I</t>
  </si>
  <si>
    <t>z výkresů č. 5 a TZ</t>
  </si>
  <si>
    <t>položka zahrnuje úpravu pláně včetně vyrovnání výškových rozdílů. Míru zhutnění určuje projekt.</t>
  </si>
  <si>
    <t>18222</t>
  </si>
  <si>
    <t>ROZPROSTŘENÍ ORNICE VE SVAHU V TL DO 0,15M</t>
  </si>
  <si>
    <t>Technická specifikace položky odpovídá příslušné cenové soustavě.</t>
  </si>
  <si>
    <t>18331</t>
  </si>
  <si>
    <t>SADOVNICKÉ OBDĚLÁNÍ PŮDY</t>
  </si>
  <si>
    <t>18241</t>
  </si>
  <si>
    <t>ZALOŽENÍ TRÁVNÍKU RUČNÍM VÝSEVEM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</si>
  <si>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</si>
  <si>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</si>
  <si>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</si>
  <si>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</si>
  <si>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</si>
  <si>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</si>
  <si>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</si>
  <si>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</si>
  <si>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R501101O2</t>
  </si>
  <si>
    <t>ODSTRANĚNÍ KONSTRUKČNÍ VRSTVY TĚLESA ZE ŽELEZNIČNÍHO SPODKU ZE ŠTĚRKODRTI - ODVOZ NA MEZIDEPONII</t>
  </si>
  <si>
    <t>R501101O</t>
  </si>
  <si>
    <t>ODSTRANĚNÍ KONSTRUKČNÍ VRSTVY TĚLESA ZE ŽELEZNIČNÍHO SPODKU ZE ŠTĚRKODRTI - ODVOZ NA SKLÁDKU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</si>
  <si>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v tunách</t>
  </si>
  <si>
    <t>R746Z34</t>
  </si>
  <si>
    <t>DEMONTÁŽE OPĚRNÝCH KONSTRUKCÍ Z BETONOVÝCH PREFABRIKÁTŮ</t>
  </si>
  <si>
    <t>1. Položka obsahuje: – demontáž stávajícího betonového základu se všemi pomocnými doplňujícími úpravami pro uvedení do požadovaného stavu a s přepravou a dovozem potřebných mechanizmů k uvedené činnosti – naložení vybouraného materiálu na dopravní prostředek 2. Položka neobsahuje: – odvoz vybouraného materiálu – poplatek za likvidaci odpadů (nacení se dle SSD 0)</t>
  </si>
  <si>
    <t>R11331</t>
  </si>
  <si>
    <t>ODSTRANĚNÍ KRYCÍCH A VÝPLŇOVÝCH VRSTEV Z KAMENIVA,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</si>
  <si>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</si>
  <si>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966168</t>
  </si>
  <si>
    <t>BOURÁNÍ KONSTRUKCÍ ZE ŽELEZOBETONU S ODVOZEM DO 20KM</t>
  </si>
  <si>
    <t>E.1.3</t>
  </si>
  <si>
    <t>Železniční přejezdy</t>
  </si>
  <si>
    <t xml:space="preserve">  SO 11-13-01</t>
  </si>
  <si>
    <t>Přejezdová konstrukce přejezdu P5576 v km 106,182</t>
  </si>
  <si>
    <t>SO 11-13-01</t>
  </si>
  <si>
    <t>Přejezdová konstrukce</t>
  </si>
  <si>
    <t>R921112</t>
  </si>
  <si>
    <t>ŽELEZNIČNÍ PŘEJEZD CELOPRYŽOVÝ NA BETONOVÝCH PRAŽCÍCH</t>
  </si>
  <si>
    <t>z Výkresů č. 3, 4 a TZ</t>
  </si>
  <si>
    <t>1. Položka obsahuje: – úpravu a hutnění podloží přejezdové konstrukce – dodávku přejezdové konstrukce s veškerými prvky a částmi daného typu přejezdové konstrukce včetně závěrných zídek a jejich betonového základu dle odpovídajících vzorových listů a TKP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</si>
  <si>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</si>
  <si>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BETON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</si>
  <si>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</si>
  <si>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27211.1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</si>
  <si>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</si>
  <si>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</si>
  <si>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</si>
  <si>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R56330</t>
  </si>
  <si>
    <t>VOZOVKOVÉ VRSTVY ZE ŠTĚRKODRTI</t>
  </si>
  <si>
    <t>z Výkresu č. 4 a TZ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</si>
  <si>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</si>
  <si>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R574A04</t>
  </si>
  <si>
    <t>ASFALTOVÝ BETON PRO OBRUSNÉ VRSTVY ACO 11+, 11S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</si>
  <si>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</si>
  <si>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R574C06</t>
  </si>
  <si>
    <t>ASFALTOVÝ BETON PRO LOŽNÍ VRSTVY ACL 16+, 16S</t>
  </si>
  <si>
    <t>R5740E6</t>
  </si>
  <si>
    <t>ASFALTOVÝ BETON PRO PODKLADNÍ VRSTVY ACP 16+, 16S</t>
  </si>
  <si>
    <t>572211</t>
  </si>
  <si>
    <t>SPOJOVACÍ POSTŘIK Z ASFALTU DO 0,5KG/M2</t>
  </si>
  <si>
    <t>R919112</t>
  </si>
  <si>
    <t>ŘEZÁNÍ ASFALTOVÉHO KRYTU VOZOVEK TL DO 150MM</t>
  </si>
  <si>
    <t>položka zahrnuje řezání vozovkové vrstvy v předepsané tloušťce, včetně spotřeby vody</t>
  </si>
  <si>
    <t>R931322</t>
  </si>
  <si>
    <t>TĚSNĚNÍ DILATAČ SPAR ASF ZÁLIVKOU MODIFIK PRŮŘ DO 200MM2</t>
  </si>
  <si>
    <t>položka zahrnuje dodávku a osazení předepsaného materiálu, očištění ploch spáry před úpravou, očištění okolí spáry po úpravě nezahrnuje těsnící profil</t>
  </si>
  <si>
    <t>R93818</t>
  </si>
  <si>
    <t>OČIŠTĚNÍ ASFALT VOZOVEK ZAMETENÍM</t>
  </si>
  <si>
    <t>položka zahrnuje očištění předepsaným způsobem včetně odklizení vzniklého odpadu</t>
  </si>
  <si>
    <t>R113728</t>
  </si>
  <si>
    <t>FRÉZOVÁNÍ ZPEVNĚNÝCH PLOCH ASFALTOVÝCH, ODVOZ DO 20KM</t>
  </si>
  <si>
    <t>R113338</t>
  </si>
  <si>
    <t>ODSTRAN PODKL ZPEVNĚNÝCH PLOCH S ASFALT POJIVEM, ODVOZ DO 20KM</t>
  </si>
  <si>
    <t>R965312</t>
  </si>
  <si>
    <t>ROZEBRÁNÍ PŘEJEZDU, PŘECHODU Z DÍLCŮ - ODVOZ (NA LIKVIDACI ODPADŮ NEBO JINÉ URČENÉ MÍSTO)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</si>
  <si>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sumou součinů tun vybouraného materiálu v původním stavu a k nim příslušných jednotlivých odvozových</t>
  </si>
  <si>
    <t>R15130</t>
  </si>
  <si>
    <t>POPLATKY ZA LIKVIDACŮ ODPADŮ NEKONTAMINOVANÝCH - 17 03 02 VYBOURANÝ ASFALTOVÝ BETON BEZ DEHTU</t>
  </si>
  <si>
    <t>15190</t>
  </si>
  <si>
    <t>POPLATKY ZA LIKVIDACŮ ODPADŮ NEKONTAMINOVANÝCH - 17 02 03 PLASTY</t>
  </si>
  <si>
    <t>R2940</t>
  </si>
  <si>
    <t>OSTATNÍ POŽADAVKY - INŽENÝRSKÉ PRÁCE</t>
  </si>
  <si>
    <t>NÁKLADY NA INŽENÝRSKÉ PRÁCE V PRŮBĚHU REALIZACE</t>
  </si>
  <si>
    <t>Ostatní práce</t>
  </si>
  <si>
    <t>R917223</t>
  </si>
  <si>
    <t>SILNIČNÍ A CHODNÍKOVÉ OBRUBY Z BETONOVÝCH OBRUBNÍKŮ ŠÍŘ 100MM</t>
  </si>
  <si>
    <t>Položka zahrnuje: dodání a pokládku betonových obrubníků o rozměrech předepsaných zadávací dokumentací betonové lože i boční betonovou opěrku.</t>
  </si>
  <si>
    <t>R917224</t>
  </si>
  <si>
    <t>SILNIČNÍ A CHODNÍKOVÉ OBRUBY Z BETONOVÝCH OBRUBNÍKŮ ŠÍŘ 150MM</t>
  </si>
  <si>
    <t>R582611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</si>
  <si>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</si>
  <si>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</t>
  </si>
  <si>
    <t>R582617</t>
  </si>
  <si>
    <t>KRYTY Z BETON DLAŽDIC SE ZÁMKEM ŠEDÝCH RELIÉF TL 60MM DO LOŽE Z KAM</t>
  </si>
  <si>
    <t>921910</t>
  </si>
  <si>
    <t>PRAHOVÁ VPUSŤ</t>
  </si>
  <si>
    <t>R451315</t>
  </si>
  <si>
    <t>PODKLADNÍ A VÝPLŇOVÉ VRSTVY Z PROSTÉHO BETONU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</si>
  <si>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</si>
  <si>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R45152</t>
  </si>
  <si>
    <t>PODKLADNÍ A VÝPLŇOVÉ VRSTVY Z KAMENIVA DRCENÉHO</t>
  </si>
  <si>
    <t>R87427</t>
  </si>
  <si>
    <t>POTRUBÍ Z TRUB PLASTOVÝCH ODPADNÍCH DN DO 100MM</t>
  </si>
  <si>
    <t>položky pro zhotovení potrubí platí bez ohledu na sklon 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nezahrnuje zkoušky vodotěsnosti a televizní prohlídku</t>
  </si>
  <si>
    <t>R87445</t>
  </si>
  <si>
    <t>POTRUBÍ Z TRUB PLASTOVÝCH ODPADNÍCH DN DO 300MM</t>
  </si>
  <si>
    <t>R915211</t>
  </si>
  <si>
    <t>VODOROVNÉ DOPRAVNÍ ZNAČENÍ PLASTEM HLADKÉ - DODÁVKA A POKLÁDKA</t>
  </si>
  <si>
    <t>položka zahrnuje: - dodání a pokládku nátěrového materiálu (měří se pouze natíraná plocha) - předznačení a reflexní úpravu</t>
  </si>
  <si>
    <t>E.3.1</t>
  </si>
  <si>
    <t>Trakční vedení</t>
  </si>
  <si>
    <t xml:space="preserve">  SO 11-71-01</t>
  </si>
  <si>
    <t>Úprava trakčního vedení</t>
  </si>
  <si>
    <t>SO 11-71-01</t>
  </si>
  <si>
    <t>Úpravy TV</t>
  </si>
  <si>
    <t>74C134</t>
  </si>
  <si>
    <t>VÝŠKOVÁ A SMĚROVÁ REGULACE KONZOLY NEBO SIK</t>
  </si>
  <si>
    <t>74C135</t>
  </si>
  <si>
    <t>SVISLÝ POSUN KONZOLY NA STOŽÁRU</t>
  </si>
  <si>
    <t>74C137</t>
  </si>
  <si>
    <t>UVOLNĚNÍ A ZPĚTNÁ MONTÁŽ TR NEBO NL V ZÁVĚSU</t>
  </si>
  <si>
    <t>74C311</t>
  </si>
  <si>
    <t>KŘÍŽENÍ SESTAV</t>
  </si>
  <si>
    <t>74C312</t>
  </si>
  <si>
    <t>VĚŠÁK TROLEJE ZÁKLADNÍ (PEVNÝ NEBO KLUZNÝ)</t>
  </si>
  <si>
    <t>74C315</t>
  </si>
  <si>
    <t>PROUDOVÉ PROPOJENÍ PODÉLNÝCH POLÍ</t>
  </si>
  <si>
    <t>74C564</t>
  </si>
  <si>
    <t>PŘEVĚŠENÍ TROLEJOVÉHO VEDENÍ VČETNĚ ÚPRAVY VĚŠÁKŮ</t>
  </si>
  <si>
    <t>R74C591</t>
  </si>
  <si>
    <t>VÝŠKOVÁ REGULACE TROLEJE</t>
  </si>
  <si>
    <t>1. Položka obsahuje: – všechny náklady na regulaci troleje s použitím mechanizmů – cena položky je vč. ostatních rozpočtových nákladů</t>
  </si>
  <si>
    <t>74C5A1</t>
  </si>
  <si>
    <t>DEFINITIVNÍ REGULACE POHYBLIVÉHO KOTVENÍ TROLEJE</t>
  </si>
  <si>
    <t>74C5A2</t>
  </si>
  <si>
    <t>DEFINITIVNÍ REGULACE POHYBLIVÉHO KOTVENÍ NOSNÉHO LANA</t>
  </si>
  <si>
    <t>74C810</t>
  </si>
  <si>
    <t>UPEVNĚNÍ KONZOLY - STŘEDOVÉ, STRANOVÉ</t>
  </si>
  <si>
    <t>74C921</t>
  </si>
  <si>
    <t>PŘÍMÉ UKOLEJNĚNÍ KONSTRUKCE VŠECH TYPŮ (VČETNĚ VÝZTUŽNÝCH DVOJIC) - 1 VODIČ</t>
  </si>
  <si>
    <t>74C925</t>
  </si>
  <si>
    <t>PŘESUN UKOLEJNĚNÍ (DEMONTÁŽ + MONTÁŽ UKOLEJNĚNÍ NA JINOU KONSTRUKCI)</t>
  </si>
  <si>
    <t>74CF11</t>
  </si>
  <si>
    <t>TAŽNÉ HNACÍ VOZIDLO K PRACOVNÍM SOUPRAVÁM (PRO VODIČE - MONTÁŽ)</t>
  </si>
  <si>
    <t>R74F311</t>
  </si>
  <si>
    <t>MĚŘENÍ PARAMETRŮ TV DYNAMICKÉ (MĚŘÍCÍM VOZEM)</t>
  </si>
  <si>
    <t>1. Položka obsahuje: – pronájem měřící soupravy včetně pracovníků  pro uvedná měření, kolejové mechanizmy, vyhodnocení a závěry z měření TV – dopravu kolejových mechanismů z mateřského depa do prostoru stavby a zpět 2</t>
  </si>
  <si>
    <t>74F312</t>
  </si>
  <si>
    <t>MĚŘENÍ PARAMETRŮ TV STATICKÉ</t>
  </si>
  <si>
    <t>74F313</t>
  </si>
  <si>
    <t>MĚŘENÍ ELEKTRICKÝCH VLASTNOSTÍ TV</t>
  </si>
  <si>
    <t>74F314</t>
  </si>
  <si>
    <t>MĚŘENÍ DOTYKOVÉHO NAPĚTÍ U VODIVÉ KONSTRUKCE</t>
  </si>
  <si>
    <t>74F321</t>
  </si>
  <si>
    <t>PROTOKOL ZPŮSOBILOSTI</t>
  </si>
  <si>
    <t>74F322</t>
  </si>
  <si>
    <t>REVIZNÍ ZPRÁVA</t>
  </si>
  <si>
    <t>74F323</t>
  </si>
  <si>
    <t>74F331</t>
  </si>
  <si>
    <t>TECHNICKÁ POMOC PŘI VÝSTAVBĚ TV</t>
  </si>
  <si>
    <t>74F332</t>
  </si>
  <si>
    <t>VÝKON ORGANIZAČNÍCH JEDNOTEK SPRÁVCE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</si>
</sst>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413</v>
      </c>
      <c s="12" t="s">
        <v>414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415</v>
      </c>
      <c s="12" t="s">
        <v>416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449</v>
      </c>
      <c s="12" t="s">
        <v>450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451</v>
      </c>
      <c s="12" t="s">
        <v>452</v>
      </c>
      <c s="14">
        <f>'SO 11-01-01'!K8+'SO 11-01-01'!M8</f>
      </c>
      <c s="14">
        <f>C15*0.21</f>
      </c>
      <c s="14">
        <f>C15+D15</f>
      </c>
      <c s="13">
        <f>'SO 11-01-01'!T7</f>
      </c>
    </row>
    <row r="16" spans="1:6" ht="12.75">
      <c r="A16" s="11" t="s">
        <v>534</v>
      </c>
      <c s="12" t="s">
        <v>535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536</v>
      </c>
      <c s="12" t="s">
        <v>537</v>
      </c>
      <c s="14">
        <f>'SO 11-11-01'!K8+'SO 11-11-01'!M8</f>
      </c>
      <c s="14">
        <f>C17*0.21</f>
      </c>
      <c s="14">
        <f>C17+D17</f>
      </c>
      <c s="13">
        <f>'SO 11-11-01'!T7</f>
      </c>
    </row>
    <row r="18" spans="1:6" ht="12.75">
      <c r="A18" s="11" t="s">
        <v>650</v>
      </c>
      <c s="12" t="s">
        <v>651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652</v>
      </c>
      <c s="12" t="s">
        <v>653</v>
      </c>
      <c s="14">
        <f>'SO 11-13-01'!K8+'SO 11-13-01'!M8</f>
      </c>
      <c s="14">
        <f>C19*0.21</f>
      </c>
      <c s="14">
        <f>C19+D19</f>
      </c>
      <c s="13">
        <f>'SO 11-13-01'!T7</f>
      </c>
    </row>
    <row r="20" spans="1:6" ht="12.75">
      <c r="A20" s="11" t="s">
        <v>729</v>
      </c>
      <c s="12" t="s">
        <v>730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731</v>
      </c>
      <c s="12" t="s">
        <v>732</v>
      </c>
      <c s="14">
        <f>'SO 11-71-01'!K8+'SO 11-71-01'!M8</f>
      </c>
      <c s="14">
        <f>C21*0.21</f>
      </c>
      <c s="14">
        <f>C21+D21</f>
      </c>
      <c s="13">
        <f>'SO 11-71-01'!T7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COUNTIFS(L8:L403,"=0",A8:A403,"P")+COUNTIFS(L8:L403,"",A8:A403,"P")+SUM(Q8:Q403)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0+J9+J70+J195+J272+J325+J374</f>
      </c>
      <c s="29">
        <f>0+K9+K70+K195+K272+K325+K374</f>
      </c>
      <c s="29">
        <f>0+L9+L70+L195+L272+L325+L374</f>
      </c>
      <c s="29">
        <f>0+M9+M70+M195+M272+M325+M374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8.2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74</v>
      </c>
    </row>
    <row r="30" spans="1:16" ht="12.75">
      <c r="A30" t="s">
        <v>49</v>
      </c>
      <c s="34" t="s">
        <v>79</v>
      </c>
      <c s="34" t="s">
        <v>80</v>
      </c>
      <c s="35" t="s">
        <v>47</v>
      </c>
      <c s="6" t="s">
        <v>81</v>
      </c>
      <c s="36" t="s">
        <v>72</v>
      </c>
      <c s="37">
        <v>28.875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</v>
      </c>
    </row>
    <row r="33" spans="1:5" ht="216.75">
      <c r="A33" t="s">
        <v>58</v>
      </c>
      <c r="E33" s="39" t="s">
        <v>74</v>
      </c>
    </row>
    <row r="34" spans="1:16" ht="12.75">
      <c r="A34" t="s">
        <v>49</v>
      </c>
      <c s="34" t="s">
        <v>83</v>
      </c>
      <c s="34" t="s">
        <v>84</v>
      </c>
      <c s="35" t="s">
        <v>47</v>
      </c>
      <c s="6" t="s">
        <v>85</v>
      </c>
      <c s="36" t="s">
        <v>72</v>
      </c>
      <c s="37">
        <v>1.925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86</v>
      </c>
    </row>
    <row r="37" spans="1:5" ht="216.75">
      <c r="A37" t="s">
        <v>58</v>
      </c>
      <c r="E37" s="39" t="s">
        <v>74</v>
      </c>
    </row>
    <row r="38" spans="1:16" ht="12.75">
      <c r="A38" t="s">
        <v>49</v>
      </c>
      <c s="34" t="s">
        <v>87</v>
      </c>
      <c s="34" t="s">
        <v>88</v>
      </c>
      <c s="35" t="s">
        <v>47</v>
      </c>
      <c s="6" t="s">
        <v>89</v>
      </c>
      <c s="36" t="s">
        <v>90</v>
      </c>
      <c s="37">
        <v>71.2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91</v>
      </c>
    </row>
    <row r="41" spans="1:5" ht="12.75">
      <c r="A41" t="s">
        <v>58</v>
      </c>
      <c r="E41" s="39" t="s">
        <v>92</v>
      </c>
    </row>
    <row r="42" spans="1:16" ht="12.75">
      <c r="A42" t="s">
        <v>49</v>
      </c>
      <c s="34" t="s">
        <v>93</v>
      </c>
      <c s="34" t="s">
        <v>94</v>
      </c>
      <c s="35" t="s">
        <v>47</v>
      </c>
      <c s="6" t="s">
        <v>95</v>
      </c>
      <c s="36" t="s">
        <v>90</v>
      </c>
      <c s="37">
        <v>55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92</v>
      </c>
    </row>
    <row r="46" spans="1:16" ht="25.5">
      <c r="A46" t="s">
        <v>49</v>
      </c>
      <c s="34" t="s">
        <v>97</v>
      </c>
      <c s="34" t="s">
        <v>98</v>
      </c>
      <c s="35" t="s">
        <v>47</v>
      </c>
      <c s="6" t="s">
        <v>99</v>
      </c>
      <c s="36" t="s">
        <v>90</v>
      </c>
      <c s="37">
        <v>55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25.5">
      <c r="A49" t="s">
        <v>58</v>
      </c>
      <c r="E49" s="39" t="s">
        <v>100</v>
      </c>
    </row>
    <row r="50" spans="1:16" ht="12.75">
      <c r="A50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72</v>
      </c>
      <c s="37">
        <v>60.875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104</v>
      </c>
    </row>
    <row r="53" spans="1:5" ht="153">
      <c r="A53" t="s">
        <v>58</v>
      </c>
      <c r="E53" s="39" t="s">
        <v>105</v>
      </c>
    </row>
    <row r="54" spans="1:16" ht="12.75">
      <c r="A54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109</v>
      </c>
      <c s="37">
        <v>54.5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96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110</v>
      </c>
    </row>
    <row r="57" spans="1:5" ht="12.75">
      <c r="A57" t="s">
        <v>58</v>
      </c>
      <c r="E57" s="39" t="s">
        <v>92</v>
      </c>
    </row>
    <row r="58" spans="1:16" ht="25.5">
      <c r="A58" t="s">
        <v>49</v>
      </c>
      <c s="34" t="s">
        <v>111</v>
      </c>
      <c s="34" t="s">
        <v>112</v>
      </c>
      <c s="35" t="s">
        <v>47</v>
      </c>
      <c s="6" t="s">
        <v>113</v>
      </c>
      <c s="36" t="s">
        <v>62</v>
      </c>
      <c s="37">
        <v>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96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92</v>
      </c>
    </row>
    <row r="62" spans="1:16" ht="12.75">
      <c r="A62" t="s">
        <v>49</v>
      </c>
      <c s="34" t="s">
        <v>114</v>
      </c>
      <c s="34" t="s">
        <v>115</v>
      </c>
      <c s="35" t="s">
        <v>47</v>
      </c>
      <c s="6" t="s">
        <v>116</v>
      </c>
      <c s="36" t="s">
        <v>62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96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117</v>
      </c>
    </row>
    <row r="65" spans="1:5" ht="12.75">
      <c r="A65" t="s">
        <v>58</v>
      </c>
      <c r="E65" s="39" t="s">
        <v>92</v>
      </c>
    </row>
    <row r="66" spans="1:16" ht="25.5">
      <c r="A66" t="s">
        <v>49</v>
      </c>
      <c s="34" t="s">
        <v>118</v>
      </c>
      <c s="34" t="s">
        <v>119</v>
      </c>
      <c s="35" t="s">
        <v>47</v>
      </c>
      <c s="6" t="s">
        <v>120</v>
      </c>
      <c s="36" t="s">
        <v>121</v>
      </c>
      <c s="37">
        <v>20.25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89.25">
      <c r="A69" t="s">
        <v>58</v>
      </c>
      <c r="E69" s="39" t="s">
        <v>122</v>
      </c>
    </row>
    <row r="70" spans="1:13" ht="12.75">
      <c r="A70" t="s">
        <v>46</v>
      </c>
      <c r="C70" s="31" t="s">
        <v>27</v>
      </c>
      <c r="E70" s="33" t="s">
        <v>123</v>
      </c>
      <c r="J70" s="32">
        <f>0</f>
      </c>
      <c s="32">
        <f>0</f>
      </c>
      <c s="32">
        <f>0+L71+L75+L79+L83+L87+L91+L95+L99+L103+L107+L111+L115+L119+L123+L127+L131+L135+L139+L143+L147+L151+L155+L159+L163+L167+L171+L175+L179+L183+L187+L191</f>
      </c>
      <c s="32">
        <f>0+M71+M75+M79+M83+M87+M91+M95+M99+M103+M107+M111+M115+M119+M123+M127+M131+M135+M139+M143+M147+M151+M155+M159+M163+M167+M171+M175+M179+M183+M187+M191</f>
      </c>
    </row>
    <row r="71" spans="1:16" ht="12.75">
      <c r="A71" t="s">
        <v>49</v>
      </c>
      <c s="34" t="s">
        <v>124</v>
      </c>
      <c s="34" t="s">
        <v>125</v>
      </c>
      <c s="35" t="s">
        <v>47</v>
      </c>
      <c s="6" t="s">
        <v>126</v>
      </c>
      <c s="36" t="s">
        <v>127</v>
      </c>
      <c s="37">
        <v>1.479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128</v>
      </c>
    </row>
    <row r="74" spans="1:5" ht="25.5">
      <c r="A74" t="s">
        <v>58</v>
      </c>
      <c r="E74" s="39" t="s">
        <v>129</v>
      </c>
    </row>
    <row r="75" spans="1:16" ht="12.75">
      <c r="A75" t="s">
        <v>49</v>
      </c>
      <c s="34" t="s">
        <v>130</v>
      </c>
      <c s="34" t="s">
        <v>131</v>
      </c>
      <c s="35" t="s">
        <v>47</v>
      </c>
      <c s="6" t="s">
        <v>132</v>
      </c>
      <c s="36" t="s">
        <v>127</v>
      </c>
      <c s="37">
        <v>1.968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133</v>
      </c>
    </row>
    <row r="78" spans="1:5" ht="25.5">
      <c r="A78" t="s">
        <v>58</v>
      </c>
      <c r="E78" s="39" t="s">
        <v>129</v>
      </c>
    </row>
    <row r="79" spans="1:16" ht="12.75">
      <c r="A79" t="s">
        <v>49</v>
      </c>
      <c s="34" t="s">
        <v>134</v>
      </c>
      <c s="34" t="s">
        <v>135</v>
      </c>
      <c s="35" t="s">
        <v>47</v>
      </c>
      <c s="6" t="s">
        <v>136</v>
      </c>
      <c s="36" t="s">
        <v>127</v>
      </c>
      <c s="37">
        <v>1.479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96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128</v>
      </c>
    </row>
    <row r="82" spans="1:5" ht="12.75">
      <c r="A82" t="s">
        <v>58</v>
      </c>
      <c r="E82" s="39" t="s">
        <v>92</v>
      </c>
    </row>
    <row r="83" spans="1:16" ht="12.75">
      <c r="A83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127</v>
      </c>
      <c s="37">
        <v>1.968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96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133</v>
      </c>
    </row>
    <row r="86" spans="1:5" ht="12.75">
      <c r="A86" t="s">
        <v>58</v>
      </c>
      <c r="E86" s="39" t="s">
        <v>92</v>
      </c>
    </row>
    <row r="87" spans="1:16" ht="25.5">
      <c r="A87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62</v>
      </c>
      <c s="37">
        <v>12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96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143</v>
      </c>
    </row>
    <row r="90" spans="1:5" ht="12.75">
      <c r="A90" t="s">
        <v>58</v>
      </c>
      <c r="E90" s="39" t="s">
        <v>92</v>
      </c>
    </row>
    <row r="91" spans="1:16" ht="25.5">
      <c r="A91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62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96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143</v>
      </c>
    </row>
    <row r="94" spans="1:5" ht="12.75">
      <c r="A94" t="s">
        <v>58</v>
      </c>
      <c r="E94" s="39" t="s">
        <v>92</v>
      </c>
    </row>
    <row r="95" spans="1:16" ht="12.75">
      <c r="A95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150</v>
      </c>
      <c s="37">
        <v>0.03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96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151</v>
      </c>
    </row>
    <row r="98" spans="1:5" ht="12.75">
      <c r="A98" t="s">
        <v>58</v>
      </c>
      <c r="E98" s="39" t="s">
        <v>92</v>
      </c>
    </row>
    <row r="99" spans="1:16" ht="25.5">
      <c r="A99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90</v>
      </c>
      <c s="37">
        <v>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96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143</v>
      </c>
    </row>
    <row r="102" spans="1:5" ht="63.75">
      <c r="A102" t="s">
        <v>58</v>
      </c>
      <c r="E102" s="39" t="s">
        <v>155</v>
      </c>
    </row>
    <row r="103" spans="1:16" ht="12.75">
      <c r="A103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62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96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143</v>
      </c>
    </row>
    <row r="106" spans="1:5" ht="12.75">
      <c r="A106" t="s">
        <v>58</v>
      </c>
      <c r="E106" s="39" t="s">
        <v>92</v>
      </c>
    </row>
    <row r="107" spans="1:16" ht="12.75">
      <c r="A107" t="s">
        <v>49</v>
      </c>
      <c s="34" t="s">
        <v>159</v>
      </c>
      <c s="34" t="s">
        <v>160</v>
      </c>
      <c s="35" t="s">
        <v>47</v>
      </c>
      <c s="6" t="s">
        <v>161</v>
      </c>
      <c s="36" t="s">
        <v>162</v>
      </c>
      <c s="37">
        <v>106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38.25">
      <c r="A110" t="s">
        <v>58</v>
      </c>
      <c r="E110" s="39" t="s">
        <v>163</v>
      </c>
    </row>
    <row r="111" spans="1:16" ht="12.75">
      <c r="A111" t="s">
        <v>49</v>
      </c>
      <c s="34" t="s">
        <v>164</v>
      </c>
      <c s="34" t="s">
        <v>165</v>
      </c>
      <c s="35" t="s">
        <v>47</v>
      </c>
      <c s="6" t="s">
        <v>166</v>
      </c>
      <c s="36" t="s">
        <v>162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38.25">
      <c r="A114" t="s">
        <v>58</v>
      </c>
      <c r="E114" s="39" t="s">
        <v>167</v>
      </c>
    </row>
    <row r="115" spans="1:16" ht="12.75">
      <c r="A115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90</v>
      </c>
      <c s="37">
        <v>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143</v>
      </c>
    </row>
    <row r="118" spans="1:5" ht="38.25">
      <c r="A118" t="s">
        <v>58</v>
      </c>
      <c r="E118" s="39" t="s">
        <v>171</v>
      </c>
    </row>
    <row r="119" spans="1:16" ht="12.75">
      <c r="A119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90</v>
      </c>
      <c s="37">
        <v>151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143</v>
      </c>
    </row>
    <row r="122" spans="1:5" ht="38.25">
      <c r="A122" t="s">
        <v>58</v>
      </c>
      <c r="E122" s="39" t="s">
        <v>171</v>
      </c>
    </row>
    <row r="123" spans="1:16" ht="12.75">
      <c r="A123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90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143</v>
      </c>
    </row>
    <row r="126" spans="1:5" ht="38.25">
      <c r="A126" t="s">
        <v>58</v>
      </c>
      <c r="E126" s="39" t="s">
        <v>171</v>
      </c>
    </row>
    <row r="127" spans="1:16" ht="25.5">
      <c r="A127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62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96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143</v>
      </c>
    </row>
    <row r="130" spans="1:5" ht="12.75">
      <c r="A130" t="s">
        <v>58</v>
      </c>
      <c r="E130" s="39" t="s">
        <v>92</v>
      </c>
    </row>
    <row r="131" spans="1:16" ht="25.5">
      <c r="A131" t="s">
        <v>49</v>
      </c>
      <c s="34" t="s">
        <v>181</v>
      </c>
      <c s="34" t="s">
        <v>182</v>
      </c>
      <c s="35" t="s">
        <v>47</v>
      </c>
      <c s="6" t="s">
        <v>183</v>
      </c>
      <c s="36" t="s">
        <v>62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96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143</v>
      </c>
    </row>
    <row r="134" spans="1:5" ht="12.75">
      <c r="A134" t="s">
        <v>58</v>
      </c>
      <c r="E134" s="39" t="s">
        <v>92</v>
      </c>
    </row>
    <row r="135" spans="1:16" ht="25.5">
      <c r="A135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62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96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143</v>
      </c>
    </row>
    <row r="138" spans="1:5" ht="12.75">
      <c r="A138" t="s">
        <v>58</v>
      </c>
      <c r="E138" s="39" t="s">
        <v>92</v>
      </c>
    </row>
    <row r="139" spans="1:16" ht="12.75">
      <c r="A139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62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143</v>
      </c>
    </row>
    <row r="142" spans="1:5" ht="76.5">
      <c r="A142" t="s">
        <v>58</v>
      </c>
      <c r="E142" s="39" t="s">
        <v>190</v>
      </c>
    </row>
    <row r="143" spans="1:16" ht="12.75">
      <c r="A143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62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96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143</v>
      </c>
    </row>
    <row r="146" spans="1:5" ht="12.75">
      <c r="A146" t="s">
        <v>58</v>
      </c>
      <c r="E146" s="39" t="s">
        <v>92</v>
      </c>
    </row>
    <row r="147" spans="1:16" ht="12.75">
      <c r="A147" t="s">
        <v>49</v>
      </c>
      <c s="34" t="s">
        <v>194</v>
      </c>
      <c s="34" t="s">
        <v>195</v>
      </c>
      <c s="35" t="s">
        <v>47</v>
      </c>
      <c s="6" t="s">
        <v>196</v>
      </c>
      <c s="36" t="s">
        <v>62</v>
      </c>
      <c s="37">
        <v>18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96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63</v>
      </c>
    </row>
    <row r="150" spans="1:5" ht="12.75">
      <c r="A150" t="s">
        <v>58</v>
      </c>
      <c r="E150" s="39" t="s">
        <v>92</v>
      </c>
    </row>
    <row r="151" spans="1:16" ht="12.75">
      <c r="A151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62</v>
      </c>
      <c s="37">
        <v>36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96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92</v>
      </c>
    </row>
    <row r="155" spans="1:16" ht="25.5">
      <c r="A155" t="s">
        <v>49</v>
      </c>
      <c s="34" t="s">
        <v>200</v>
      </c>
      <c s="34" t="s">
        <v>182</v>
      </c>
      <c s="35" t="s">
        <v>27</v>
      </c>
      <c s="6" t="s">
        <v>183</v>
      </c>
      <c s="36" t="s">
        <v>62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96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63</v>
      </c>
    </row>
    <row r="158" spans="1:5" ht="12.75">
      <c r="A158" t="s">
        <v>58</v>
      </c>
      <c r="E158" s="39" t="s">
        <v>92</v>
      </c>
    </row>
    <row r="159" spans="1:16" ht="12.75">
      <c r="A159" t="s">
        <v>49</v>
      </c>
      <c s="34" t="s">
        <v>201</v>
      </c>
      <c s="34" t="s">
        <v>195</v>
      </c>
      <c s="35" t="s">
        <v>27</v>
      </c>
      <c s="6" t="s">
        <v>196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96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63</v>
      </c>
    </row>
    <row r="162" spans="1:5" ht="12.75">
      <c r="A162" t="s">
        <v>58</v>
      </c>
      <c r="E162" s="39" t="s">
        <v>92</v>
      </c>
    </row>
    <row r="163" spans="1:16" ht="12.75">
      <c r="A163" t="s">
        <v>49</v>
      </c>
      <c s="34" t="s">
        <v>202</v>
      </c>
      <c s="34" t="s">
        <v>203</v>
      </c>
      <c s="35" t="s">
        <v>47</v>
      </c>
      <c s="6" t="s">
        <v>204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96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63</v>
      </c>
    </row>
    <row r="166" spans="1:5" ht="12.75">
      <c r="A166" t="s">
        <v>58</v>
      </c>
      <c r="E166" s="39" t="s">
        <v>92</v>
      </c>
    </row>
    <row r="167" spans="1:16" ht="12.75">
      <c r="A167" t="s">
        <v>49</v>
      </c>
      <c s="34" t="s">
        <v>205</v>
      </c>
      <c s="34" t="s">
        <v>206</v>
      </c>
      <c s="35" t="s">
        <v>47</v>
      </c>
      <c s="6" t="s">
        <v>207</v>
      </c>
      <c s="36" t="s">
        <v>62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25.5">
      <c r="A170" t="s">
        <v>58</v>
      </c>
      <c r="E170" s="39" t="s">
        <v>208</v>
      </c>
    </row>
    <row r="171" spans="1:16" ht="12.75">
      <c r="A171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62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96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63</v>
      </c>
    </row>
    <row r="174" spans="1:5" ht="12.75">
      <c r="A174" t="s">
        <v>58</v>
      </c>
      <c r="E174" s="39" t="s">
        <v>92</v>
      </c>
    </row>
    <row r="175" spans="1:16" ht="12.75">
      <c r="A175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62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96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63</v>
      </c>
    </row>
    <row r="178" spans="1:5" ht="12.75">
      <c r="A178" t="s">
        <v>58</v>
      </c>
      <c r="E178" s="39" t="s">
        <v>92</v>
      </c>
    </row>
    <row r="179" spans="1:16" ht="12.75">
      <c r="A179" t="s">
        <v>49</v>
      </c>
      <c s="34" t="s">
        <v>215</v>
      </c>
      <c s="34" t="s">
        <v>216</v>
      </c>
      <c s="35" t="s">
        <v>47</v>
      </c>
      <c s="6" t="s">
        <v>217</v>
      </c>
      <c s="36" t="s">
        <v>218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96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63</v>
      </c>
    </row>
    <row r="182" spans="1:5" ht="12.75">
      <c r="A182" t="s">
        <v>58</v>
      </c>
      <c r="E182" s="39" t="s">
        <v>92</v>
      </c>
    </row>
    <row r="183" spans="1:16" ht="12.75">
      <c r="A183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62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63</v>
      </c>
    </row>
    <row r="186" spans="1:5" ht="12.75">
      <c r="A186" t="s">
        <v>58</v>
      </c>
      <c r="E186" s="39" t="s">
        <v>222</v>
      </c>
    </row>
    <row r="187" spans="1:16" ht="12.75">
      <c r="A187" t="s">
        <v>49</v>
      </c>
      <c s="34" t="s">
        <v>223</v>
      </c>
      <c s="34" t="s">
        <v>224</v>
      </c>
      <c s="35" t="s">
        <v>47</v>
      </c>
      <c s="6" t="s">
        <v>225</v>
      </c>
      <c s="36" t="s">
        <v>90</v>
      </c>
      <c s="37">
        <v>90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226</v>
      </c>
    </row>
    <row r="190" spans="1:5" ht="51">
      <c r="A190" t="s">
        <v>58</v>
      </c>
      <c r="E190" s="39" t="s">
        <v>227</v>
      </c>
    </row>
    <row r="191" spans="1:16" ht="25.5">
      <c r="A191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63</v>
      </c>
    </row>
    <row r="194" spans="1:5" ht="12.75">
      <c r="A194" t="s">
        <v>58</v>
      </c>
      <c r="E194" s="39" t="s">
        <v>231</v>
      </c>
    </row>
    <row r="195" spans="1:13" ht="12.75">
      <c r="A195" t="s">
        <v>46</v>
      </c>
      <c r="C195" s="31" t="s">
        <v>26</v>
      </c>
      <c r="E195" s="33" t="s">
        <v>232</v>
      </c>
      <c r="J195" s="32">
        <f>0</f>
      </c>
      <c s="32">
        <f>0</f>
      </c>
      <c s="32">
        <f>0+L196+L200+L204+L208+L212+L216+L220+L224+L228+L232+L236+L240+L244+L248+L252+L256+L260+L264+L268</f>
      </c>
      <c s="32">
        <f>0+M196+M200+M204+M208+M212+M216+M220+M224+M228+M232+M236+M240+M244+M248+M252+M256+M260+M264+M268</f>
      </c>
    </row>
    <row r="196" spans="1:16" ht="12.75">
      <c r="A196" t="s">
        <v>49</v>
      </c>
      <c s="34" t="s">
        <v>233</v>
      </c>
      <c s="34" t="s">
        <v>234</v>
      </c>
      <c s="35" t="s">
        <v>47</v>
      </c>
      <c s="6" t="s">
        <v>235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236</v>
      </c>
    </row>
    <row r="199" spans="1:5" ht="51">
      <c r="A199" t="s">
        <v>58</v>
      </c>
      <c r="E199" s="39" t="s">
        <v>237</v>
      </c>
    </row>
    <row r="200" spans="1:16" ht="12.75">
      <c r="A200" t="s">
        <v>49</v>
      </c>
      <c s="34" t="s">
        <v>238</v>
      </c>
      <c s="34" t="s">
        <v>239</v>
      </c>
      <c s="35" t="s">
        <v>47</v>
      </c>
      <c s="6" t="s">
        <v>240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96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236</v>
      </c>
    </row>
    <row r="203" spans="1:5" ht="12.75">
      <c r="A203" t="s">
        <v>58</v>
      </c>
      <c r="E203" s="39" t="s">
        <v>92</v>
      </c>
    </row>
    <row r="204" spans="1:16" ht="12.75">
      <c r="A204" t="s">
        <v>49</v>
      </c>
      <c s="34" t="s">
        <v>241</v>
      </c>
      <c s="34" t="s">
        <v>242</v>
      </c>
      <c s="35" t="s">
        <v>47</v>
      </c>
      <c s="6" t="s">
        <v>243</v>
      </c>
      <c s="36" t="s">
        <v>62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236</v>
      </c>
    </row>
    <row r="207" spans="1:5" ht="12.75">
      <c r="A207" t="s">
        <v>58</v>
      </c>
      <c r="E207" s="39" t="s">
        <v>244</v>
      </c>
    </row>
    <row r="208" spans="1:16" ht="12.75">
      <c r="A208" t="s">
        <v>49</v>
      </c>
      <c s="34" t="s">
        <v>245</v>
      </c>
      <c s="34" t="s">
        <v>246</v>
      </c>
      <c s="35" t="s">
        <v>47</v>
      </c>
      <c s="6" t="s">
        <v>247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96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236</v>
      </c>
    </row>
    <row r="211" spans="1:5" ht="12.75">
      <c r="A211" t="s">
        <v>58</v>
      </c>
      <c r="E211" s="39" t="s">
        <v>92</v>
      </c>
    </row>
    <row r="212" spans="1:16" ht="12.75">
      <c r="A212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236</v>
      </c>
    </row>
    <row r="215" spans="1:5" ht="12.75">
      <c r="A215" t="s">
        <v>58</v>
      </c>
      <c r="E215" s="39" t="s">
        <v>250</v>
      </c>
    </row>
    <row r="216" spans="1:16" ht="12.75">
      <c r="A216" t="s">
        <v>49</v>
      </c>
      <c s="34" t="s">
        <v>251</v>
      </c>
      <c s="34" t="s">
        <v>252</v>
      </c>
      <c s="35" t="s">
        <v>47</v>
      </c>
      <c s="6" t="s">
        <v>253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236</v>
      </c>
    </row>
    <row r="219" spans="1:5" ht="51">
      <c r="A219" t="s">
        <v>58</v>
      </c>
      <c r="E219" s="39" t="s">
        <v>254</v>
      </c>
    </row>
    <row r="220" spans="1:16" ht="12.75">
      <c r="A220" t="s">
        <v>49</v>
      </c>
      <c s="34" t="s">
        <v>255</v>
      </c>
      <c s="34" t="s">
        <v>256</v>
      </c>
      <c s="35" t="s">
        <v>47</v>
      </c>
      <c s="6" t="s">
        <v>257</v>
      </c>
      <c s="36" t="s">
        <v>62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96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236</v>
      </c>
    </row>
    <row r="223" spans="1:5" ht="12.75">
      <c r="A223" t="s">
        <v>58</v>
      </c>
      <c r="E223" s="39" t="s">
        <v>92</v>
      </c>
    </row>
    <row r="224" spans="1:16" ht="25.5">
      <c r="A224" t="s">
        <v>49</v>
      </c>
      <c s="34" t="s">
        <v>258</v>
      </c>
      <c s="34" t="s">
        <v>259</v>
      </c>
      <c s="35" t="s">
        <v>47</v>
      </c>
      <c s="6" t="s">
        <v>260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236</v>
      </c>
    </row>
    <row r="227" spans="1:5" ht="63.75">
      <c r="A227" t="s">
        <v>58</v>
      </c>
      <c r="E227" s="39" t="s">
        <v>261</v>
      </c>
    </row>
    <row r="228" spans="1:16" ht="25.5">
      <c r="A228" t="s">
        <v>49</v>
      </c>
      <c s="34" t="s">
        <v>262</v>
      </c>
      <c s="34" t="s">
        <v>263</v>
      </c>
      <c s="35" t="s">
        <v>47</v>
      </c>
      <c s="6" t="s">
        <v>264</v>
      </c>
      <c s="36" t="s">
        <v>62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236</v>
      </c>
    </row>
    <row r="231" spans="1:5" ht="63.75">
      <c r="A231" t="s">
        <v>58</v>
      </c>
      <c r="E231" s="39" t="s">
        <v>265</v>
      </c>
    </row>
    <row r="232" spans="1:16" ht="25.5">
      <c r="A232" t="s">
        <v>49</v>
      </c>
      <c s="34" t="s">
        <v>266</v>
      </c>
      <c s="34" t="s">
        <v>267</v>
      </c>
      <c s="35" t="s">
        <v>47</v>
      </c>
      <c s="6" t="s">
        <v>268</v>
      </c>
      <c s="36" t="s">
        <v>62</v>
      </c>
      <c s="37">
        <v>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236</v>
      </c>
    </row>
    <row r="235" spans="1:5" ht="12.75">
      <c r="A235" t="s">
        <v>58</v>
      </c>
      <c r="E235" s="39" t="s">
        <v>92</v>
      </c>
    </row>
    <row r="236" spans="1:16" ht="25.5">
      <c r="A236" t="s">
        <v>49</v>
      </c>
      <c s="34" t="s">
        <v>269</v>
      </c>
      <c s="34" t="s">
        <v>270</v>
      </c>
      <c s="35" t="s">
        <v>47</v>
      </c>
      <c s="6" t="s">
        <v>271</v>
      </c>
      <c s="36" t="s">
        <v>62</v>
      </c>
      <c s="37">
        <v>0.5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236</v>
      </c>
    </row>
    <row r="239" spans="1:5" ht="12.75">
      <c r="A239" t="s">
        <v>58</v>
      </c>
      <c r="E239" s="39" t="s">
        <v>92</v>
      </c>
    </row>
    <row r="240" spans="1:16" ht="25.5">
      <c r="A240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96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236</v>
      </c>
    </row>
    <row r="243" spans="1:5" ht="12.75">
      <c r="A243" t="s">
        <v>58</v>
      </c>
      <c r="E243" s="39" t="s">
        <v>92</v>
      </c>
    </row>
    <row r="244" spans="1:16" ht="25.5">
      <c r="A244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96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236</v>
      </c>
    </row>
    <row r="247" spans="1:5" ht="12.75">
      <c r="A247" t="s">
        <v>58</v>
      </c>
      <c r="E247" s="39" t="s">
        <v>92</v>
      </c>
    </row>
    <row r="248" spans="1:16" ht="12.75">
      <c r="A248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62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96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63</v>
      </c>
    </row>
    <row r="251" spans="1:5" ht="12.75">
      <c r="A251" t="s">
        <v>58</v>
      </c>
      <c r="E251" s="39" t="s">
        <v>92</v>
      </c>
    </row>
    <row r="252" spans="1:16" ht="12.75">
      <c r="A252" t="s">
        <v>49</v>
      </c>
      <c s="34" t="s">
        <v>281</v>
      </c>
      <c s="34" t="s">
        <v>282</v>
      </c>
      <c s="35" t="s">
        <v>47</v>
      </c>
      <c s="6" t="s">
        <v>283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96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63</v>
      </c>
    </row>
    <row r="255" spans="1:5" ht="12.75">
      <c r="A255" t="s">
        <v>58</v>
      </c>
      <c r="E255" s="39" t="s">
        <v>92</v>
      </c>
    </row>
    <row r="256" spans="1:16" ht="12.75">
      <c r="A256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62</v>
      </c>
      <c s="37">
        <v>3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96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236</v>
      </c>
    </row>
    <row r="259" spans="1:5" ht="12.75">
      <c r="A259" t="s">
        <v>58</v>
      </c>
      <c r="E259" s="39" t="s">
        <v>92</v>
      </c>
    </row>
    <row r="260" spans="1:16" ht="12.75">
      <c r="A260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67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63</v>
      </c>
    </row>
    <row r="263" spans="1:5" ht="12.75">
      <c r="A263" t="s">
        <v>58</v>
      </c>
      <c r="E263" s="39" t="s">
        <v>289</v>
      </c>
    </row>
    <row r="264" spans="1:16" ht="12.75">
      <c r="A264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62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63</v>
      </c>
    </row>
    <row r="267" spans="1:5" ht="12.75">
      <c r="A267" t="s">
        <v>58</v>
      </c>
      <c r="E267" s="39" t="s">
        <v>292</v>
      </c>
    </row>
    <row r="268" spans="1:16" ht="12.75">
      <c r="A268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67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63</v>
      </c>
    </row>
    <row r="271" spans="1:5" ht="12.75">
      <c r="A271" t="s">
        <v>58</v>
      </c>
      <c r="E271" s="39" t="s">
        <v>295</v>
      </c>
    </row>
    <row r="272" spans="1:13" ht="12.75">
      <c r="A272" t="s">
        <v>46</v>
      </c>
      <c r="C272" s="31" t="s">
        <v>69</v>
      </c>
      <c r="E272" s="33" t="s">
        <v>296</v>
      </c>
      <c r="J272" s="32">
        <f>0</f>
      </c>
      <c s="32">
        <f>0</f>
      </c>
      <c s="32">
        <f>0+L273+L277+L281+L285+L289+L293+L297+L301+L305+L309+L313+L317+L321</f>
      </c>
      <c s="32">
        <f>0+M273+M277+M281+M285+M289+M293+M297+M301+M305+M309+M313+M317+M321</f>
      </c>
    </row>
    <row r="273" spans="1:16" ht="25.5">
      <c r="A273" t="s">
        <v>49</v>
      </c>
      <c s="34" t="s">
        <v>297</v>
      </c>
      <c s="34" t="s">
        <v>298</v>
      </c>
      <c s="35" t="s">
        <v>47</v>
      </c>
      <c s="6" t="s">
        <v>299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96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300</v>
      </c>
    </row>
    <row r="276" spans="1:5" ht="12.75">
      <c r="A276" t="s">
        <v>58</v>
      </c>
      <c r="E276" s="39" t="s">
        <v>92</v>
      </c>
    </row>
    <row r="277" spans="1:16" ht="12.75">
      <c r="A277" t="s">
        <v>49</v>
      </c>
      <c s="34" t="s">
        <v>301</v>
      </c>
      <c s="34" t="s">
        <v>302</v>
      </c>
      <c s="35" t="s">
        <v>47</v>
      </c>
      <c s="6" t="s">
        <v>303</v>
      </c>
      <c s="36" t="s">
        <v>62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96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300</v>
      </c>
    </row>
    <row r="280" spans="1:5" ht="12.75">
      <c r="A280" t="s">
        <v>58</v>
      </c>
      <c r="E280" s="39" t="s">
        <v>92</v>
      </c>
    </row>
    <row r="281" spans="1:16" ht="12.75">
      <c r="A281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96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143</v>
      </c>
    </row>
    <row r="284" spans="1:5" ht="12.75">
      <c r="A284" t="s">
        <v>58</v>
      </c>
      <c r="E284" s="39" t="s">
        <v>92</v>
      </c>
    </row>
    <row r="285" spans="1:16" ht="12.75">
      <c r="A285" t="s">
        <v>49</v>
      </c>
      <c s="34" t="s">
        <v>307</v>
      </c>
      <c s="34" t="s">
        <v>308</v>
      </c>
      <c s="35" t="s">
        <v>47</v>
      </c>
      <c s="6" t="s">
        <v>309</v>
      </c>
      <c s="36" t="s">
        <v>62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143</v>
      </c>
    </row>
    <row r="288" spans="1:5" ht="12.75">
      <c r="A288" t="s">
        <v>58</v>
      </c>
      <c r="E288" s="39" t="s">
        <v>310</v>
      </c>
    </row>
    <row r="289" spans="1:16" ht="12.75">
      <c r="A289" t="s">
        <v>49</v>
      </c>
      <c s="34" t="s">
        <v>311</v>
      </c>
      <c s="34" t="s">
        <v>312</v>
      </c>
      <c s="35" t="s">
        <v>47</v>
      </c>
      <c s="6" t="s">
        <v>313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96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143</v>
      </c>
    </row>
    <row r="292" spans="1:5" ht="12.75">
      <c r="A292" t="s">
        <v>58</v>
      </c>
      <c r="E292" s="39" t="s">
        <v>92</v>
      </c>
    </row>
    <row r="293" spans="1:16" ht="12.75">
      <c r="A293" t="s">
        <v>49</v>
      </c>
      <c s="34" t="s">
        <v>314</v>
      </c>
      <c s="34" t="s">
        <v>315</v>
      </c>
      <c s="35" t="s">
        <v>47</v>
      </c>
      <c s="6" t="s">
        <v>316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96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143</v>
      </c>
    </row>
    <row r="296" spans="1:5" ht="12.75">
      <c r="A296" t="s">
        <v>58</v>
      </c>
      <c r="E296" s="39" t="s">
        <v>92</v>
      </c>
    </row>
    <row r="297" spans="1:16" ht="12.75">
      <c r="A297" t="s">
        <v>49</v>
      </c>
      <c s="34" t="s">
        <v>317</v>
      </c>
      <c s="34" t="s">
        <v>318</v>
      </c>
      <c s="35" t="s">
        <v>47</v>
      </c>
      <c s="6" t="s">
        <v>319</v>
      </c>
      <c s="36" t="s">
        <v>62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300</v>
      </c>
    </row>
    <row r="300" spans="1:5" ht="51">
      <c r="A300" t="s">
        <v>58</v>
      </c>
      <c r="E300" s="39" t="s">
        <v>320</v>
      </c>
    </row>
    <row r="301" spans="1:16" ht="12.75">
      <c r="A301" t="s">
        <v>49</v>
      </c>
      <c s="34" t="s">
        <v>321</v>
      </c>
      <c s="34" t="s">
        <v>322</v>
      </c>
      <c s="35" t="s">
        <v>47</v>
      </c>
      <c s="6" t="s">
        <v>323</v>
      </c>
      <c s="36" t="s">
        <v>62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96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300</v>
      </c>
    </row>
    <row r="304" spans="1:5" ht="12.75">
      <c r="A304" t="s">
        <v>58</v>
      </c>
      <c r="E304" s="39" t="s">
        <v>92</v>
      </c>
    </row>
    <row r="305" spans="1:16" ht="12.75">
      <c r="A305" t="s">
        <v>49</v>
      </c>
      <c s="34" t="s">
        <v>324</v>
      </c>
      <c s="34" t="s">
        <v>325</v>
      </c>
      <c s="35" t="s">
        <v>47</v>
      </c>
      <c s="6" t="s">
        <v>326</v>
      </c>
      <c s="36" t="s">
        <v>62</v>
      </c>
      <c s="37">
        <v>3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300</v>
      </c>
    </row>
    <row r="308" spans="1:5" ht="51">
      <c r="A308" t="s">
        <v>58</v>
      </c>
      <c r="E308" s="39" t="s">
        <v>327</v>
      </c>
    </row>
    <row r="309" spans="1:16" ht="12.75">
      <c r="A309" t="s">
        <v>49</v>
      </c>
      <c s="34" t="s">
        <v>328</v>
      </c>
      <c s="34" t="s">
        <v>329</v>
      </c>
      <c s="35" t="s">
        <v>47</v>
      </c>
      <c s="6" t="s">
        <v>330</v>
      </c>
      <c s="36" t="s">
        <v>62</v>
      </c>
      <c s="37">
        <v>3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96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300</v>
      </c>
    </row>
    <row r="312" spans="1:5" ht="12.75">
      <c r="A312" t="s">
        <v>58</v>
      </c>
      <c r="E312" s="39" t="s">
        <v>92</v>
      </c>
    </row>
    <row r="313" spans="1:16" ht="12.75">
      <c r="A313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300</v>
      </c>
    </row>
    <row r="316" spans="1:5" ht="51">
      <c r="A316" t="s">
        <v>58</v>
      </c>
      <c r="E316" s="39" t="s">
        <v>334</v>
      </c>
    </row>
    <row r="317" spans="1:16" ht="12.75">
      <c r="A317" t="s">
        <v>49</v>
      </c>
      <c s="34" t="s">
        <v>335</v>
      </c>
      <c s="34" t="s">
        <v>336</v>
      </c>
      <c s="35" t="s">
        <v>47</v>
      </c>
      <c s="6" t="s">
        <v>337</v>
      </c>
      <c s="36" t="s">
        <v>62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96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300</v>
      </c>
    </row>
    <row r="320" spans="1:5" ht="12.75">
      <c r="A320" t="s">
        <v>58</v>
      </c>
      <c r="E320" s="39" t="s">
        <v>92</v>
      </c>
    </row>
    <row r="321" spans="1:16" ht="12.75">
      <c r="A321" t="s">
        <v>49</v>
      </c>
      <c s="34" t="s">
        <v>338</v>
      </c>
      <c s="34" t="s">
        <v>339</v>
      </c>
      <c s="35" t="s">
        <v>47</v>
      </c>
      <c s="6" t="s">
        <v>340</v>
      </c>
      <c s="36" t="s">
        <v>67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63</v>
      </c>
    </row>
    <row r="324" spans="1:5" ht="12.75">
      <c r="A324" t="s">
        <v>58</v>
      </c>
      <c r="E324" s="39" t="s">
        <v>341</v>
      </c>
    </row>
    <row r="325" spans="1:13" ht="12.75">
      <c r="A325" t="s">
        <v>46</v>
      </c>
      <c r="C325" s="31" t="s">
        <v>342</v>
      </c>
      <c r="E325" s="33" t="s">
        <v>343</v>
      </c>
      <c r="J325" s="32">
        <f>0</f>
      </c>
      <c s="32">
        <f>0</f>
      </c>
      <c s="32">
        <f>0+L326+L330+L334+L338+L342+L346+L350+L354+L358+L362+L366+L370</f>
      </c>
      <c s="32">
        <f>0+M326+M330+M334+M338+M342+M346+M350+M354+M358+M362+M366+M370</f>
      </c>
    </row>
    <row r="326" spans="1:16" ht="12.75">
      <c r="A326" t="s">
        <v>49</v>
      </c>
      <c s="34" t="s">
        <v>344</v>
      </c>
      <c s="34" t="s">
        <v>345</v>
      </c>
      <c s="35" t="s">
        <v>47</v>
      </c>
      <c s="6" t="s">
        <v>346</v>
      </c>
      <c s="36" t="s">
        <v>62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55</v>
      </c>
    </row>
    <row r="328" spans="1:5" ht="12.75">
      <c r="A328" s="35" t="s">
        <v>56</v>
      </c>
      <c r="E328" s="40" t="s">
        <v>347</v>
      </c>
    </row>
    <row r="329" spans="1:5" ht="102">
      <c r="A329" t="s">
        <v>58</v>
      </c>
      <c r="E329" s="39" t="s">
        <v>348</v>
      </c>
    </row>
    <row r="330" spans="1:16" ht="12.75">
      <c r="A330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62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63</v>
      </c>
    </row>
    <row r="333" spans="1:5" ht="12.75">
      <c r="A333" t="s">
        <v>58</v>
      </c>
      <c r="E333" s="39" t="s">
        <v>351</v>
      </c>
    </row>
    <row r="334" spans="1:16" ht="12.75">
      <c r="A334" t="s">
        <v>49</v>
      </c>
      <c s="34" t="s">
        <v>352</v>
      </c>
      <c s="34" t="s">
        <v>308</v>
      </c>
      <c s="35" t="s">
        <v>47</v>
      </c>
      <c s="6" t="s">
        <v>309</v>
      </c>
      <c s="36" t="s">
        <v>62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63</v>
      </c>
    </row>
    <row r="337" spans="1:5" ht="12.75">
      <c r="A337" t="s">
        <v>58</v>
      </c>
      <c r="E337" s="39" t="s">
        <v>310</v>
      </c>
    </row>
    <row r="338" spans="1:16" ht="12.75">
      <c r="A338" t="s">
        <v>49</v>
      </c>
      <c s="34" t="s">
        <v>353</v>
      </c>
      <c s="34" t="s">
        <v>354</v>
      </c>
      <c s="35" t="s">
        <v>47</v>
      </c>
      <c s="6" t="s">
        <v>355</v>
      </c>
      <c s="36" t="s">
        <v>62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96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63</v>
      </c>
    </row>
    <row r="341" spans="1:5" ht="12.75">
      <c r="A341" t="s">
        <v>58</v>
      </c>
      <c r="E341" s="39" t="s">
        <v>92</v>
      </c>
    </row>
    <row r="342" spans="1:16" ht="12.75">
      <c r="A342" t="s">
        <v>49</v>
      </c>
      <c s="34" t="s">
        <v>356</v>
      </c>
      <c s="34" t="s">
        <v>357</v>
      </c>
      <c s="35" t="s">
        <v>47</v>
      </c>
      <c s="6" t="s">
        <v>358</v>
      </c>
      <c s="36" t="s">
        <v>62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96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63</v>
      </c>
    </row>
    <row r="345" spans="1:5" ht="12.75">
      <c r="A345" t="s">
        <v>58</v>
      </c>
      <c r="E345" s="39" t="s">
        <v>92</v>
      </c>
    </row>
    <row r="346" spans="1:16" ht="12.75">
      <c r="A346" t="s">
        <v>49</v>
      </c>
      <c s="34" t="s">
        <v>359</v>
      </c>
      <c s="34" t="s">
        <v>360</v>
      </c>
      <c s="35" t="s">
        <v>47</v>
      </c>
      <c s="6" t="s">
        <v>361</v>
      </c>
      <c s="36" t="s">
        <v>62</v>
      </c>
      <c s="37">
        <v>3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96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347</v>
      </c>
    </row>
    <row r="349" spans="1:5" ht="12.75">
      <c r="A349" t="s">
        <v>58</v>
      </c>
      <c r="E349" s="39" t="s">
        <v>92</v>
      </c>
    </row>
    <row r="350" spans="1:16" ht="12.75">
      <c r="A350" t="s">
        <v>49</v>
      </c>
      <c s="34" t="s">
        <v>362</v>
      </c>
      <c s="34" t="s">
        <v>363</v>
      </c>
      <c s="35" t="s">
        <v>47</v>
      </c>
      <c s="6" t="s">
        <v>364</v>
      </c>
      <c s="36" t="s">
        <v>67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63</v>
      </c>
    </row>
    <row r="353" spans="1:5" ht="12.75">
      <c r="A353" t="s">
        <v>58</v>
      </c>
      <c r="E353" s="39" t="s">
        <v>365</v>
      </c>
    </row>
    <row r="354" spans="1:16" ht="12.75">
      <c r="A354" t="s">
        <v>49</v>
      </c>
      <c s="34" t="s">
        <v>366</v>
      </c>
      <c s="34" t="s">
        <v>367</v>
      </c>
      <c s="35" t="s">
        <v>47</v>
      </c>
      <c s="6" t="s">
        <v>368</v>
      </c>
      <c s="36" t="s">
        <v>62</v>
      </c>
      <c s="37">
        <v>12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96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63</v>
      </c>
    </row>
    <row r="357" spans="1:5" ht="12.75">
      <c r="A357" t="s">
        <v>58</v>
      </c>
      <c r="E357" s="39" t="s">
        <v>92</v>
      </c>
    </row>
    <row r="358" spans="1:16" ht="12.75">
      <c r="A358" t="s">
        <v>49</v>
      </c>
      <c s="34" t="s">
        <v>369</v>
      </c>
      <c s="34" t="s">
        <v>370</v>
      </c>
      <c s="35" t="s">
        <v>47</v>
      </c>
      <c s="6" t="s">
        <v>371</v>
      </c>
      <c s="36" t="s">
        <v>62</v>
      </c>
      <c s="37">
        <v>2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63</v>
      </c>
    </row>
    <row r="361" spans="1:5" ht="25.5">
      <c r="A361" t="s">
        <v>58</v>
      </c>
      <c r="E361" s="39" t="s">
        <v>372</v>
      </c>
    </row>
    <row r="362" spans="1:16" ht="12.75">
      <c r="A362" t="s">
        <v>49</v>
      </c>
      <c s="34" t="s">
        <v>373</v>
      </c>
      <c s="34" t="s">
        <v>374</v>
      </c>
      <c s="35" t="s">
        <v>47</v>
      </c>
      <c s="6" t="s">
        <v>375</v>
      </c>
      <c s="36" t="s">
        <v>376</v>
      </c>
      <c s="37">
        <v>943.68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63</v>
      </c>
    </row>
    <row r="365" spans="1:5" ht="12.75">
      <c r="A365" t="s">
        <v>58</v>
      </c>
      <c r="E365" s="39" t="s">
        <v>375</v>
      </c>
    </row>
    <row r="366" spans="1:16" ht="25.5">
      <c r="A366" t="s">
        <v>49</v>
      </c>
      <c s="34" t="s">
        <v>377</v>
      </c>
      <c s="34" t="s">
        <v>378</v>
      </c>
      <c s="35" t="s">
        <v>47</v>
      </c>
      <c s="6" t="s">
        <v>379</v>
      </c>
      <c s="36" t="s">
        <v>121</v>
      </c>
      <c s="37">
        <v>0.04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63</v>
      </c>
    </row>
    <row r="369" spans="1:5" ht="89.25">
      <c r="A369" t="s">
        <v>58</v>
      </c>
      <c r="E369" s="39" t="s">
        <v>380</v>
      </c>
    </row>
    <row r="370" spans="1:16" ht="25.5">
      <c r="A370" t="s">
        <v>49</v>
      </c>
      <c s="34" t="s">
        <v>381</v>
      </c>
      <c s="34" t="s">
        <v>382</v>
      </c>
      <c s="35" t="s">
        <v>47</v>
      </c>
      <c s="6" t="s">
        <v>383</v>
      </c>
      <c s="36" t="s">
        <v>121</v>
      </c>
      <c s="37">
        <v>0.158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96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63</v>
      </c>
    </row>
    <row r="373" spans="1:5" ht="12.75">
      <c r="A373" t="s">
        <v>58</v>
      </c>
      <c r="E373" s="39" t="s">
        <v>92</v>
      </c>
    </row>
    <row r="374" spans="1:13" ht="12.75">
      <c r="A374" t="s">
        <v>46</v>
      </c>
      <c r="C374" s="31" t="s">
        <v>20</v>
      </c>
      <c r="E374" s="33" t="s">
        <v>384</v>
      </c>
      <c r="J374" s="32">
        <f>0</f>
      </c>
      <c s="32">
        <f>0</f>
      </c>
      <c s="32">
        <f>0+L375+L379+L383+L387+L391+L395+L399+L403</f>
      </c>
      <c s="32">
        <f>0+M375+M379+M383+M387+M391+M395+M399+M403</f>
      </c>
    </row>
    <row r="375" spans="1:16" ht="12.75">
      <c r="A375" t="s">
        <v>49</v>
      </c>
      <c s="34" t="s">
        <v>385</v>
      </c>
      <c s="34" t="s">
        <v>386</v>
      </c>
      <c s="35" t="s">
        <v>47</v>
      </c>
      <c s="6" t="s">
        <v>387</v>
      </c>
      <c s="36" t="s">
        <v>218</v>
      </c>
      <c s="37">
        <v>64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63</v>
      </c>
    </row>
    <row r="378" spans="1:5" ht="12.75">
      <c r="A378" t="s">
        <v>58</v>
      </c>
      <c r="E378" s="39" t="s">
        <v>388</v>
      </c>
    </row>
    <row r="379" spans="1:16" ht="12.75">
      <c r="A379" t="s">
        <v>49</v>
      </c>
      <c s="34" t="s">
        <v>389</v>
      </c>
      <c s="34" t="s">
        <v>390</v>
      </c>
      <c s="35" t="s">
        <v>47</v>
      </c>
      <c s="6" t="s">
        <v>391</v>
      </c>
      <c s="36" t="s">
        <v>62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55</v>
      </c>
    </row>
    <row r="381" spans="1:5" ht="12.75">
      <c r="A381" s="35" t="s">
        <v>56</v>
      </c>
      <c r="E381" s="40" t="s">
        <v>63</v>
      </c>
    </row>
    <row r="382" spans="1:5" ht="63.75">
      <c r="A382" t="s">
        <v>58</v>
      </c>
      <c r="E382" s="39" t="s">
        <v>392</v>
      </c>
    </row>
    <row r="383" spans="1:16" ht="25.5">
      <c r="A383" t="s">
        <v>49</v>
      </c>
      <c s="34" t="s">
        <v>393</v>
      </c>
      <c s="34" t="s">
        <v>394</v>
      </c>
      <c s="35" t="s">
        <v>47</v>
      </c>
      <c s="6" t="s">
        <v>395</v>
      </c>
      <c s="36" t="s">
        <v>62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96</v>
      </c>
      <c>
        <f>(M383*21)/100</f>
      </c>
      <c t="s">
        <v>27</v>
      </c>
    </row>
    <row r="384" spans="1:5" ht="12.75">
      <c r="A384" s="35" t="s">
        <v>54</v>
      </c>
      <c r="E384" s="39" t="s">
        <v>55</v>
      </c>
    </row>
    <row r="385" spans="1:5" ht="12.75">
      <c r="A385" s="35" t="s">
        <v>56</v>
      </c>
      <c r="E385" s="40" t="s">
        <v>63</v>
      </c>
    </row>
    <row r="386" spans="1:5" ht="12.75">
      <c r="A386" t="s">
        <v>58</v>
      </c>
      <c r="E386" s="39" t="s">
        <v>92</v>
      </c>
    </row>
    <row r="387" spans="1:16" ht="12.75">
      <c r="A387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62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55</v>
      </c>
    </row>
    <row r="389" spans="1:5" ht="12.75">
      <c r="A389" s="35" t="s">
        <v>56</v>
      </c>
      <c r="E389" s="40" t="s">
        <v>63</v>
      </c>
    </row>
    <row r="390" spans="1:5" ht="25.5">
      <c r="A390" t="s">
        <v>58</v>
      </c>
      <c r="E390" s="39" t="s">
        <v>399</v>
      </c>
    </row>
    <row r="391" spans="1:16" ht="12.75">
      <c r="A391" t="s">
        <v>49</v>
      </c>
      <c s="34" t="s">
        <v>400</v>
      </c>
      <c s="34" t="s">
        <v>401</v>
      </c>
      <c s="35" t="s">
        <v>47</v>
      </c>
      <c s="6" t="s">
        <v>402</v>
      </c>
      <c s="36" t="s">
        <v>218</v>
      </c>
      <c s="37">
        <v>86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96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63</v>
      </c>
    </row>
    <row r="394" spans="1:5" ht="12.75">
      <c r="A394" t="s">
        <v>58</v>
      </c>
      <c r="E394" s="39" t="s">
        <v>92</v>
      </c>
    </row>
    <row r="395" spans="1:16" ht="12.75">
      <c r="A395" t="s">
        <v>49</v>
      </c>
      <c s="34" t="s">
        <v>403</v>
      </c>
      <c s="34" t="s">
        <v>404</v>
      </c>
      <c s="35" t="s">
        <v>47</v>
      </c>
      <c s="6" t="s">
        <v>405</v>
      </c>
      <c s="36" t="s">
        <v>218</v>
      </c>
      <c s="37">
        <v>64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96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63</v>
      </c>
    </row>
    <row r="398" spans="1:5" ht="12.75">
      <c r="A398" t="s">
        <v>58</v>
      </c>
      <c r="E398" s="39" t="s">
        <v>92</v>
      </c>
    </row>
    <row r="399" spans="1:16" ht="12.75">
      <c r="A399" t="s">
        <v>49</v>
      </c>
      <c s="34" t="s">
        <v>406</v>
      </c>
      <c s="34" t="s">
        <v>407</v>
      </c>
      <c s="35" t="s">
        <v>47</v>
      </c>
      <c s="6" t="s">
        <v>408</v>
      </c>
      <c s="36" t="s">
        <v>218</v>
      </c>
      <c s="37">
        <v>24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96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63</v>
      </c>
    </row>
    <row r="402" spans="1:5" ht="12.75">
      <c r="A402" t="s">
        <v>58</v>
      </c>
      <c r="E402" s="39" t="s">
        <v>92</v>
      </c>
    </row>
    <row r="403" spans="1:16" ht="12.75">
      <c r="A403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218</v>
      </c>
      <c s="37">
        <v>56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53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63</v>
      </c>
    </row>
    <row r="406" spans="1:5" ht="63.75">
      <c r="A406" t="s">
        <v>58</v>
      </c>
      <c r="E406" s="39" t="s">
        <v>412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413</v>
      </c>
      <c r="E4" s="26" t="s">
        <v>414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417</v>
      </c>
      <c r="E8" s="30" t="s">
        <v>416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47</v>
      </c>
      <c r="E9" s="33" t="s">
        <v>418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419</v>
      </c>
      <c s="35" t="s">
        <v>47</v>
      </c>
      <c s="6" t="s">
        <v>420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421</v>
      </c>
      <c>
        <f>(M10*21)/100</f>
      </c>
      <c t="s">
        <v>27</v>
      </c>
    </row>
    <row r="11" spans="1:5" ht="12.75">
      <c r="A11" s="35" t="s">
        <v>54</v>
      </c>
      <c r="E11" s="39" t="s">
        <v>422</v>
      </c>
    </row>
    <row r="12" spans="1:5" ht="12.75">
      <c r="A12" s="35" t="s">
        <v>56</v>
      </c>
      <c r="E12" s="40" t="s">
        <v>423</v>
      </c>
    </row>
    <row r="13" spans="1:5" ht="89.25">
      <c r="A13" t="s">
        <v>58</v>
      </c>
      <c r="E13" s="39" t="s">
        <v>424</v>
      </c>
    </row>
    <row r="14" spans="1:16" ht="12.75">
      <c r="A14" t="s">
        <v>49</v>
      </c>
      <c s="34" t="s">
        <v>27</v>
      </c>
      <c s="34" t="s">
        <v>425</v>
      </c>
      <c s="35" t="s">
        <v>47</v>
      </c>
      <c s="6" t="s">
        <v>426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421</v>
      </c>
      <c>
        <f>(M14*21)/100</f>
      </c>
      <c t="s">
        <v>27</v>
      </c>
    </row>
    <row r="15" spans="1:5" ht="12.75">
      <c r="A15" s="35" t="s">
        <v>54</v>
      </c>
      <c r="E15" s="39" t="s">
        <v>427</v>
      </c>
    </row>
    <row r="16" spans="1:5" ht="12.75">
      <c r="A16" s="35" t="s">
        <v>56</v>
      </c>
      <c r="E16" s="40" t="s">
        <v>423</v>
      </c>
    </row>
    <row r="17" spans="1:5" ht="102">
      <c r="A17" t="s">
        <v>58</v>
      </c>
      <c r="E17" s="39" t="s">
        <v>428</v>
      </c>
    </row>
    <row r="18" spans="1:16" ht="12.75">
      <c r="A18" t="s">
        <v>49</v>
      </c>
      <c s="34" t="s">
        <v>26</v>
      </c>
      <c s="34" t="s">
        <v>429</v>
      </c>
      <c s="35" t="s">
        <v>47</v>
      </c>
      <c s="6" t="s">
        <v>430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421</v>
      </c>
      <c>
        <f>(M18*21)/100</f>
      </c>
      <c t="s">
        <v>27</v>
      </c>
    </row>
    <row r="19" spans="1:5" ht="12.75">
      <c r="A19" s="35" t="s">
        <v>54</v>
      </c>
      <c r="E19" s="39" t="s">
        <v>431</v>
      </c>
    </row>
    <row r="20" spans="1:5" ht="12.75">
      <c r="A20" s="35" t="s">
        <v>56</v>
      </c>
      <c r="E20" s="40" t="s">
        <v>423</v>
      </c>
    </row>
    <row r="21" spans="1:5" ht="38.25">
      <c r="A21" t="s">
        <v>58</v>
      </c>
      <c r="E21" s="39" t="s">
        <v>432</v>
      </c>
    </row>
    <row r="22" spans="1:16" ht="12.75">
      <c r="A22" t="s">
        <v>49</v>
      </c>
      <c s="34" t="s">
        <v>69</v>
      </c>
      <c s="34" t="s">
        <v>433</v>
      </c>
      <c s="35" t="s">
        <v>47</v>
      </c>
      <c s="6" t="s">
        <v>434</v>
      </c>
      <c s="36" t="s">
        <v>67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421</v>
      </c>
      <c>
        <f>(M22*21)/100</f>
      </c>
      <c t="s">
        <v>27</v>
      </c>
    </row>
    <row r="23" spans="1:5" ht="12.75">
      <c r="A23" s="35" t="s">
        <v>54</v>
      </c>
      <c r="E23" s="39" t="s">
        <v>435</v>
      </c>
    </row>
    <row r="24" spans="1:5" ht="12.75">
      <c r="A24" s="35" t="s">
        <v>56</v>
      </c>
      <c r="E24" s="40" t="s">
        <v>423</v>
      </c>
    </row>
    <row r="25" spans="1:5" ht="63.75">
      <c r="A25" t="s">
        <v>58</v>
      </c>
      <c r="E25" s="39" t="s">
        <v>436</v>
      </c>
    </row>
    <row r="26" spans="1:16" ht="12.75">
      <c r="A26" t="s">
        <v>49</v>
      </c>
      <c s="34" t="s">
        <v>75</v>
      </c>
      <c s="34" t="s">
        <v>437</v>
      </c>
      <c s="35" t="s">
        <v>47</v>
      </c>
      <c s="6" t="s">
        <v>438</v>
      </c>
      <c s="36" t="s">
        <v>67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421</v>
      </c>
      <c>
        <f>(M26*21)/100</f>
      </c>
      <c t="s">
        <v>27</v>
      </c>
    </row>
    <row r="27" spans="1:5" ht="12.75">
      <c r="A27" s="35" t="s">
        <v>54</v>
      </c>
      <c r="E27" s="39" t="s">
        <v>439</v>
      </c>
    </row>
    <row r="28" spans="1:5" ht="12.75">
      <c r="A28" s="35" t="s">
        <v>56</v>
      </c>
      <c r="E28" s="40" t="s">
        <v>440</v>
      </c>
    </row>
    <row r="29" spans="1:5" ht="12.75">
      <c r="A29" t="s">
        <v>58</v>
      </c>
      <c r="E29" s="39" t="s">
        <v>439</v>
      </c>
    </row>
    <row r="30" spans="1:13" ht="12.75">
      <c r="A30" t="s">
        <v>46</v>
      </c>
      <c r="C30" s="31" t="s">
        <v>27</v>
      </c>
      <c r="E30" s="33" t="s">
        <v>384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79</v>
      </c>
      <c s="34" t="s">
        <v>441</v>
      </c>
      <c s="35" t="s">
        <v>47</v>
      </c>
      <c s="6" t="s">
        <v>442</v>
      </c>
      <c s="36" t="s">
        <v>67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421</v>
      </c>
      <c>
        <f>(M31*21)/100</f>
      </c>
      <c t="s">
        <v>27</v>
      </c>
    </row>
    <row r="32" spans="1:5" ht="12.75">
      <c r="A32" s="35" t="s">
        <v>54</v>
      </c>
      <c r="E32" s="39" t="s">
        <v>443</v>
      </c>
    </row>
    <row r="33" spans="1:5" ht="12.75">
      <c r="A33" s="35" t="s">
        <v>56</v>
      </c>
      <c r="E33" s="40" t="s">
        <v>423</v>
      </c>
    </row>
    <row r="34" spans="1:5" ht="89.25">
      <c r="A34" t="s">
        <v>58</v>
      </c>
      <c r="E34" s="39" t="s">
        <v>444</v>
      </c>
    </row>
    <row r="35" spans="1:16" ht="12.75">
      <c r="A35" t="s">
        <v>49</v>
      </c>
      <c s="34" t="s">
        <v>83</v>
      </c>
      <c s="34" t="s">
        <v>445</v>
      </c>
      <c s="35" t="s">
        <v>47</v>
      </c>
      <c s="6" t="s">
        <v>446</v>
      </c>
      <c s="36" t="s">
        <v>67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421</v>
      </c>
      <c>
        <f>(M35*21)/100</f>
      </c>
      <c t="s">
        <v>27</v>
      </c>
    </row>
    <row r="36" spans="1:5" ht="12.75">
      <c r="A36" s="35" t="s">
        <v>54</v>
      </c>
      <c r="E36" s="39" t="s">
        <v>447</v>
      </c>
    </row>
    <row r="37" spans="1:5" ht="12.75">
      <c r="A37" s="35" t="s">
        <v>56</v>
      </c>
      <c r="E37" s="40" t="s">
        <v>423</v>
      </c>
    </row>
    <row r="38" spans="1:5" ht="76.5">
      <c r="A38" t="s">
        <v>58</v>
      </c>
      <c r="E38" s="39" t="s">
        <v>448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449</v>
      </c>
      <c r="E4" s="26" t="s">
        <v>450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453</v>
      </c>
      <c r="E8" s="30" t="s">
        <v>452</v>
      </c>
      <c r="J8" s="29">
        <f>0+J9+J78+J115</f>
      </c>
      <c s="29">
        <f>0+K9+K78+K115</f>
      </c>
      <c s="29">
        <f>0+L9+L78+L115</f>
      </c>
      <c s="29">
        <f>0+M9+M78+M115</f>
      </c>
    </row>
    <row r="9" spans="1:13" ht="12.75">
      <c r="A9" t="s">
        <v>46</v>
      </c>
      <c r="C9" s="31" t="s">
        <v>47</v>
      </c>
      <c r="E9" s="33" t="s">
        <v>450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49</v>
      </c>
      <c s="34" t="s">
        <v>47</v>
      </c>
      <c s="34" t="s">
        <v>454</v>
      </c>
      <c s="35" t="s">
        <v>47</v>
      </c>
      <c s="6" t="s">
        <v>455</v>
      </c>
      <c s="36" t="s">
        <v>90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456</v>
      </c>
    </row>
    <row r="13" spans="1:5" ht="306">
      <c r="A13" t="s">
        <v>58</v>
      </c>
      <c r="E13" s="39" t="s">
        <v>457</v>
      </c>
    </row>
    <row r="14" spans="1:16" ht="12.75">
      <c r="A14" t="s">
        <v>49</v>
      </c>
      <c s="34" t="s">
        <v>27</v>
      </c>
      <c s="34" t="s">
        <v>458</v>
      </c>
      <c s="35" t="s">
        <v>47</v>
      </c>
      <c s="6" t="s">
        <v>459</v>
      </c>
      <c s="36" t="s">
        <v>62</v>
      </c>
      <c s="37">
        <v>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92</v>
      </c>
    </row>
    <row r="18" spans="1:16" ht="12.75">
      <c r="A18" t="s">
        <v>49</v>
      </c>
      <c s="34" t="s">
        <v>26</v>
      </c>
      <c s="34" t="s">
        <v>460</v>
      </c>
      <c s="35" t="s">
        <v>47</v>
      </c>
      <c s="6" t="s">
        <v>461</v>
      </c>
      <c s="36" t="s">
        <v>62</v>
      </c>
      <c s="37">
        <v>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96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92</v>
      </c>
    </row>
    <row r="22" spans="1:16" ht="12.75">
      <c r="A22" t="s">
        <v>49</v>
      </c>
      <c s="34" t="s">
        <v>26</v>
      </c>
      <c s="34" t="s">
        <v>462</v>
      </c>
      <c s="35" t="s">
        <v>47</v>
      </c>
      <c s="6" t="s">
        <v>463</v>
      </c>
      <c s="36" t="s">
        <v>90</v>
      </c>
      <c s="37">
        <v>14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464</v>
      </c>
    </row>
    <row r="25" spans="1:5" ht="89.25">
      <c r="A25" t="s">
        <v>58</v>
      </c>
      <c r="E25" s="39" t="s">
        <v>465</v>
      </c>
    </row>
    <row r="26" spans="1:16" ht="12.75">
      <c r="A26" t="s">
        <v>49</v>
      </c>
      <c s="34" t="s">
        <v>69</v>
      </c>
      <c s="34" t="s">
        <v>466</v>
      </c>
      <c s="35" t="s">
        <v>47</v>
      </c>
      <c s="6" t="s">
        <v>467</v>
      </c>
      <c s="36" t="s">
        <v>72</v>
      </c>
      <c s="37">
        <v>165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468</v>
      </c>
    </row>
    <row r="29" spans="1:5" ht="25.5">
      <c r="A29" t="s">
        <v>58</v>
      </c>
      <c r="E29" s="39" t="s">
        <v>469</v>
      </c>
    </row>
    <row r="30" spans="1:16" ht="12.75">
      <c r="A30" t="s">
        <v>49</v>
      </c>
      <c s="34" t="s">
        <v>75</v>
      </c>
      <c s="34" t="s">
        <v>470</v>
      </c>
      <c s="35" t="s">
        <v>47</v>
      </c>
      <c s="6" t="s">
        <v>471</v>
      </c>
      <c s="36" t="s">
        <v>72</v>
      </c>
      <c s="37">
        <v>90.3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468</v>
      </c>
    </row>
    <row r="33" spans="1:5" ht="25.5">
      <c r="A33" t="s">
        <v>58</v>
      </c>
      <c r="E33" s="39" t="s">
        <v>469</v>
      </c>
    </row>
    <row r="34" spans="1:16" ht="25.5">
      <c r="A34" t="s">
        <v>49</v>
      </c>
      <c s="34" t="s">
        <v>79</v>
      </c>
      <c s="34" t="s">
        <v>472</v>
      </c>
      <c s="35" t="s">
        <v>47</v>
      </c>
      <c s="6" t="s">
        <v>473</v>
      </c>
      <c s="36" t="s">
        <v>90</v>
      </c>
      <c s="37">
        <v>1504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63.75">
      <c r="A37" t="s">
        <v>58</v>
      </c>
      <c r="E37" s="39" t="s">
        <v>474</v>
      </c>
    </row>
    <row r="38" spans="1:16" ht="12.75">
      <c r="A38" t="s">
        <v>49</v>
      </c>
      <c s="34" t="s">
        <v>83</v>
      </c>
      <c s="34" t="s">
        <v>475</v>
      </c>
      <c s="35" t="s">
        <v>47</v>
      </c>
      <c s="6" t="s">
        <v>476</v>
      </c>
      <c s="36" t="s">
        <v>218</v>
      </c>
      <c s="37">
        <v>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38.25">
      <c r="A41" t="s">
        <v>58</v>
      </c>
      <c r="E41" s="39" t="s">
        <v>477</v>
      </c>
    </row>
    <row r="42" spans="1:16" ht="12.75">
      <c r="A42" t="s">
        <v>49</v>
      </c>
      <c s="34" t="s">
        <v>87</v>
      </c>
      <c s="34" t="s">
        <v>478</v>
      </c>
      <c s="35" t="s">
        <v>47</v>
      </c>
      <c s="6" t="s">
        <v>479</v>
      </c>
      <c s="36" t="s">
        <v>109</v>
      </c>
      <c s="37">
        <v>376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89.25">
      <c r="A45" t="s">
        <v>58</v>
      </c>
      <c r="E45" s="39" t="s">
        <v>480</v>
      </c>
    </row>
    <row r="46" spans="1:16" ht="12.75">
      <c r="A46" t="s">
        <v>49</v>
      </c>
      <c s="34" t="s">
        <v>93</v>
      </c>
      <c s="34" t="s">
        <v>481</v>
      </c>
      <c s="35" t="s">
        <v>47</v>
      </c>
      <c s="6" t="s">
        <v>482</v>
      </c>
      <c s="36" t="s">
        <v>62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483</v>
      </c>
    </row>
    <row r="49" spans="1:5" ht="51">
      <c r="A49" t="s">
        <v>58</v>
      </c>
      <c r="E49" s="39" t="s">
        <v>484</v>
      </c>
    </row>
    <row r="50" spans="1:16" ht="12.75">
      <c r="A50" t="s">
        <v>49</v>
      </c>
      <c s="34" t="s">
        <v>97</v>
      </c>
      <c s="34" t="s">
        <v>485</v>
      </c>
      <c s="35" t="s">
        <v>47</v>
      </c>
      <c s="6" t="s">
        <v>486</v>
      </c>
      <c s="36" t="s">
        <v>62</v>
      </c>
      <c s="37">
        <v>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483</v>
      </c>
    </row>
    <row r="53" spans="1:5" ht="178.5">
      <c r="A53" t="s">
        <v>58</v>
      </c>
      <c r="E53" s="39" t="s">
        <v>487</v>
      </c>
    </row>
    <row r="54" spans="1:16" ht="12.75">
      <c r="A54" t="s">
        <v>49</v>
      </c>
      <c s="34" t="s">
        <v>101</v>
      </c>
      <c s="34" t="s">
        <v>488</v>
      </c>
      <c s="35" t="s">
        <v>47</v>
      </c>
      <c s="6" t="s">
        <v>489</v>
      </c>
      <c s="36" t="s">
        <v>90</v>
      </c>
      <c s="37">
        <v>376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483</v>
      </c>
    </row>
    <row r="57" spans="1:5" ht="102">
      <c r="A57" t="s">
        <v>58</v>
      </c>
      <c r="E57" s="39" t="s">
        <v>490</v>
      </c>
    </row>
    <row r="58" spans="1:16" ht="25.5">
      <c r="A58" t="s">
        <v>49</v>
      </c>
      <c s="34" t="s">
        <v>106</v>
      </c>
      <c s="34" t="s">
        <v>491</v>
      </c>
      <c s="35" t="s">
        <v>47</v>
      </c>
      <c s="6" t="s">
        <v>492</v>
      </c>
      <c s="36" t="s">
        <v>493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25.5">
      <c r="A61" t="s">
        <v>58</v>
      </c>
      <c r="E61" s="39" t="s">
        <v>494</v>
      </c>
    </row>
    <row r="62" spans="1:16" ht="12.75">
      <c r="A62" t="s">
        <v>49</v>
      </c>
      <c s="34" t="s">
        <v>111</v>
      </c>
      <c s="34" t="s">
        <v>495</v>
      </c>
      <c s="35" t="s">
        <v>47</v>
      </c>
      <c s="6" t="s">
        <v>496</v>
      </c>
      <c s="36" t="s">
        <v>67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497</v>
      </c>
    </row>
    <row r="66" spans="1:16" ht="12.75">
      <c r="A66" t="s">
        <v>49</v>
      </c>
      <c s="34" t="s">
        <v>114</v>
      </c>
      <c s="34" t="s">
        <v>498</v>
      </c>
      <c s="35" t="s">
        <v>47</v>
      </c>
      <c s="6" t="s">
        <v>499</v>
      </c>
      <c s="36" t="s">
        <v>62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96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92</v>
      </c>
    </row>
    <row r="70" spans="1:16" ht="12.75">
      <c r="A70" t="s">
        <v>49</v>
      </c>
      <c s="34" t="s">
        <v>118</v>
      </c>
      <c s="34" t="s">
        <v>500</v>
      </c>
      <c s="35" t="s">
        <v>47</v>
      </c>
      <c s="6" t="s">
        <v>501</v>
      </c>
      <c s="36" t="s">
        <v>109</v>
      </c>
      <c s="37">
        <v>40.8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14.75">
      <c r="A73" t="s">
        <v>58</v>
      </c>
      <c r="E73" s="39" t="s">
        <v>502</v>
      </c>
    </row>
    <row r="74" spans="1:16" ht="25.5">
      <c r="A74" t="s">
        <v>49</v>
      </c>
      <c s="34" t="s">
        <v>124</v>
      </c>
      <c s="34" t="s">
        <v>503</v>
      </c>
      <c s="35" t="s">
        <v>47</v>
      </c>
      <c s="6" t="s">
        <v>504</v>
      </c>
      <c s="36" t="s">
        <v>109</v>
      </c>
      <c s="37">
        <v>40.8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96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14.75">
      <c r="A77" t="s">
        <v>58</v>
      </c>
      <c r="E77" s="39" t="s">
        <v>505</v>
      </c>
    </row>
    <row r="78" spans="1:13" ht="12.75">
      <c r="A78" t="s">
        <v>46</v>
      </c>
      <c r="C78" s="31" t="s">
        <v>342</v>
      </c>
      <c r="E78" s="33" t="s">
        <v>343</v>
      </c>
      <c r="J78" s="32">
        <f>0</f>
      </c>
      <c s="32">
        <f>0</f>
      </c>
      <c s="32">
        <f>0+L79+L83+L87+L91+L95+L99+L103+L107+L111</f>
      </c>
      <c s="32">
        <f>0+M79+M83+M87+M91+M95+M99+M103+M107+M111</f>
      </c>
    </row>
    <row r="79" spans="1:16" ht="12.75">
      <c r="A79" t="s">
        <v>49</v>
      </c>
      <c s="34" t="s">
        <v>130</v>
      </c>
      <c s="34" t="s">
        <v>506</v>
      </c>
      <c s="35" t="s">
        <v>47</v>
      </c>
      <c s="6" t="s">
        <v>507</v>
      </c>
      <c s="36" t="s">
        <v>72</v>
      </c>
      <c s="37">
        <v>165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76.5">
      <c r="A82" t="s">
        <v>58</v>
      </c>
      <c r="E82" s="39" t="s">
        <v>508</v>
      </c>
    </row>
    <row r="83" spans="1:16" ht="25.5">
      <c r="A83" t="s">
        <v>49</v>
      </c>
      <c s="34" t="s">
        <v>134</v>
      </c>
      <c s="34" t="s">
        <v>509</v>
      </c>
      <c s="35" t="s">
        <v>47</v>
      </c>
      <c s="6" t="s">
        <v>510</v>
      </c>
      <c s="36" t="s">
        <v>511</v>
      </c>
      <c s="37">
        <v>825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76.5">
      <c r="A86" t="s">
        <v>58</v>
      </c>
      <c r="E86" s="39" t="s">
        <v>512</v>
      </c>
    </row>
    <row r="87" spans="1:16" ht="25.5">
      <c r="A87" t="s">
        <v>49</v>
      </c>
      <c s="34" t="s">
        <v>137</v>
      </c>
      <c s="34" t="s">
        <v>513</v>
      </c>
      <c s="35" t="s">
        <v>47</v>
      </c>
      <c s="6" t="s">
        <v>514</v>
      </c>
      <c s="36" t="s">
        <v>511</v>
      </c>
      <c s="37">
        <v>3300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76.5">
      <c r="A90" t="s">
        <v>58</v>
      </c>
      <c r="E90" s="39" t="s">
        <v>512</v>
      </c>
    </row>
    <row r="91" spans="1:16" ht="25.5">
      <c r="A91" t="s">
        <v>49</v>
      </c>
      <c s="34" t="s">
        <v>140</v>
      </c>
      <c s="34" t="s">
        <v>515</v>
      </c>
      <c s="35" t="s">
        <v>47</v>
      </c>
      <c s="6" t="s">
        <v>516</v>
      </c>
      <c s="36" t="s">
        <v>90</v>
      </c>
      <c s="37">
        <v>75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63</v>
      </c>
    </row>
    <row r="94" spans="1:5" ht="114.75">
      <c r="A94" t="s">
        <v>58</v>
      </c>
      <c r="E94" s="39" t="s">
        <v>517</v>
      </c>
    </row>
    <row r="95" spans="1:16" ht="25.5">
      <c r="A95" t="s">
        <v>49</v>
      </c>
      <c s="34" t="s">
        <v>144</v>
      </c>
      <c s="34" t="s">
        <v>518</v>
      </c>
      <c s="35" t="s">
        <v>47</v>
      </c>
      <c s="6" t="s">
        <v>519</v>
      </c>
      <c s="36" t="s">
        <v>376</v>
      </c>
      <c s="37">
        <v>929.6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51">
      <c r="A98" t="s">
        <v>58</v>
      </c>
      <c r="E98" s="39" t="s">
        <v>520</v>
      </c>
    </row>
    <row r="99" spans="1:16" ht="25.5">
      <c r="A99" t="s">
        <v>49</v>
      </c>
      <c s="34" t="s">
        <v>147</v>
      </c>
      <c s="34" t="s">
        <v>521</v>
      </c>
      <c s="35" t="s">
        <v>47</v>
      </c>
      <c s="6" t="s">
        <v>522</v>
      </c>
      <c s="36" t="s">
        <v>121</v>
      </c>
      <c s="37">
        <v>231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40.25">
      <c r="A102" t="s">
        <v>58</v>
      </c>
      <c r="E102" s="39" t="s">
        <v>523</v>
      </c>
    </row>
    <row r="103" spans="1:16" ht="25.5">
      <c r="A103" t="s">
        <v>49</v>
      </c>
      <c s="34" t="s">
        <v>152</v>
      </c>
      <c s="34" t="s">
        <v>524</v>
      </c>
      <c s="35" t="s">
        <v>47</v>
      </c>
      <c s="6" t="s">
        <v>525</v>
      </c>
      <c s="36" t="s">
        <v>121</v>
      </c>
      <c s="37">
        <v>99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89.25">
      <c r="A106" t="s">
        <v>58</v>
      </c>
      <c r="E106" s="39" t="s">
        <v>122</v>
      </c>
    </row>
    <row r="107" spans="1:16" ht="25.5">
      <c r="A107" t="s">
        <v>49</v>
      </c>
      <c s="34" t="s">
        <v>156</v>
      </c>
      <c s="34" t="s">
        <v>526</v>
      </c>
      <c s="35" t="s">
        <v>47</v>
      </c>
      <c s="6" t="s">
        <v>527</v>
      </c>
      <c s="36" t="s">
        <v>121</v>
      </c>
      <c s="37">
        <v>8.357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89.25">
      <c r="A110" t="s">
        <v>58</v>
      </c>
      <c r="E110" s="39" t="s">
        <v>122</v>
      </c>
    </row>
    <row r="111" spans="1:16" ht="25.5">
      <c r="A111" t="s">
        <v>49</v>
      </c>
      <c s="34" t="s">
        <v>159</v>
      </c>
      <c s="34" t="s">
        <v>528</v>
      </c>
      <c s="35" t="s">
        <v>47</v>
      </c>
      <c s="6" t="s">
        <v>529</v>
      </c>
      <c s="36" t="s">
        <v>121</v>
      </c>
      <c s="37">
        <v>38.125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89.25">
      <c r="A114" t="s">
        <v>58</v>
      </c>
      <c r="E114" s="39" t="s">
        <v>122</v>
      </c>
    </row>
    <row r="115" spans="1:13" ht="12.75">
      <c r="A115" t="s">
        <v>46</v>
      </c>
      <c r="C115" s="31" t="s">
        <v>20</v>
      </c>
      <c r="E115" s="33" t="s">
        <v>384</v>
      </c>
      <c r="J115" s="32">
        <f>0</f>
      </c>
      <c s="32">
        <f>0</f>
      </c>
      <c s="32">
        <f>0+L116+L120+L124</f>
      </c>
      <c s="32">
        <f>0+M116+M120+M124</f>
      </c>
    </row>
    <row r="116" spans="1:16" ht="12.75">
      <c r="A116" t="s">
        <v>49</v>
      </c>
      <c s="34" t="s">
        <v>164</v>
      </c>
      <c s="34" t="s">
        <v>410</v>
      </c>
      <c s="35" t="s">
        <v>47</v>
      </c>
      <c s="6" t="s">
        <v>411</v>
      </c>
      <c s="36" t="s">
        <v>218</v>
      </c>
      <c s="37">
        <v>112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63</v>
      </c>
    </row>
    <row r="119" spans="1:5" ht="76.5">
      <c r="A119" t="s">
        <v>58</v>
      </c>
      <c r="E119" s="39" t="s">
        <v>530</v>
      </c>
    </row>
    <row r="120" spans="1:16" ht="12.75">
      <c r="A120" t="s">
        <v>49</v>
      </c>
      <c s="34" t="s">
        <v>168</v>
      </c>
      <c s="34" t="s">
        <v>531</v>
      </c>
      <c s="35" t="s">
        <v>47</v>
      </c>
      <c s="6" t="s">
        <v>532</v>
      </c>
      <c s="36" t="s">
        <v>67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63</v>
      </c>
    </row>
    <row r="123" spans="1:5" ht="12.75">
      <c r="A123" t="s">
        <v>58</v>
      </c>
      <c r="E123" s="39" t="s">
        <v>533</v>
      </c>
    </row>
    <row r="124" spans="1:16" ht="12.75">
      <c r="A124" t="s">
        <v>49</v>
      </c>
      <c s="34" t="s">
        <v>172</v>
      </c>
      <c s="34" t="s">
        <v>65</v>
      </c>
      <c s="35" t="s">
        <v>47</v>
      </c>
      <c s="6" t="s">
        <v>66</v>
      </c>
      <c s="36" t="s">
        <v>67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12.75">
      <c r="A127" t="s">
        <v>58</v>
      </c>
      <c r="E127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534</v>
      </c>
      <c r="E4" s="26" t="s">
        <v>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COUNTIFS(L8:L176,"=0",A8:A176,"P")+COUNTIFS(L8:L176,"",A8:A176,"P")+SUM(Q8:Q176)</f>
      </c>
    </row>
    <row r="8" spans="1:13" ht="12.75">
      <c r="A8" t="s">
        <v>44</v>
      </c>
      <c r="C8" s="28" t="s">
        <v>538</v>
      </c>
      <c r="E8" s="30" t="s">
        <v>537</v>
      </c>
      <c r="J8" s="29">
        <f>0+J9+J134+J143</f>
      </c>
      <c s="29">
        <f>0+K9+K134+K143</f>
      </c>
      <c s="29">
        <f>0+L9+L134+L143</f>
      </c>
      <c s="29">
        <f>0+M9+M134+M143</f>
      </c>
    </row>
    <row r="9" spans="1:13" ht="12.75">
      <c r="A9" t="s">
        <v>46</v>
      </c>
      <c r="C9" s="31" t="s">
        <v>47</v>
      </c>
      <c r="E9" s="33" t="s">
        <v>539</v>
      </c>
      <c r="J9" s="32">
        <f>0</f>
      </c>
      <c s="32">
        <f>0</f>
      </c>
      <c s="32">
        <f>0+L10+L14+L18+L22+L26+L30+L34+L38+L42+L46+L50+L54+L58+L62+L66+L70+L74+L78+L82+L86+L90+L94+L98+L102+L106+L110+L114+L118+L122+L126+L130</f>
      </c>
      <c s="32">
        <f>0+M10+M14+M18+M22+M26+M30+M34+M38+M42+M46+M50+M54+M58+M62+M66+M70+M74+M78+M82+M86+M90+M94+M98+M102+M106+M110+M114+M118+M122+M126+M130</f>
      </c>
    </row>
    <row r="10" spans="1:16" ht="12.75">
      <c r="A10" t="s">
        <v>49</v>
      </c>
      <c s="34" t="s">
        <v>47</v>
      </c>
      <c s="34" t="s">
        <v>540</v>
      </c>
      <c s="35" t="s">
        <v>47</v>
      </c>
      <c s="6" t="s">
        <v>541</v>
      </c>
      <c s="36" t="s">
        <v>90</v>
      </c>
      <c s="37">
        <v>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542</v>
      </c>
    </row>
    <row r="13" spans="1:5" ht="89.25">
      <c r="A13" t="s">
        <v>58</v>
      </c>
      <c r="E13" s="39" t="s">
        <v>543</v>
      </c>
    </row>
    <row r="14" spans="1:16" ht="12.75">
      <c r="A14" t="s">
        <v>49</v>
      </c>
      <c s="34" t="s">
        <v>27</v>
      </c>
      <c s="34" t="s">
        <v>544</v>
      </c>
      <c s="35" t="s">
        <v>47</v>
      </c>
      <c s="6" t="s">
        <v>545</v>
      </c>
      <c s="36" t="s">
        <v>72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546</v>
      </c>
    </row>
    <row r="17" spans="1:5" ht="51">
      <c r="A17" t="s">
        <v>58</v>
      </c>
      <c r="E17" s="39" t="s">
        <v>547</v>
      </c>
    </row>
    <row r="18" spans="1:16" ht="12.75">
      <c r="A18" t="s">
        <v>49</v>
      </c>
      <c s="34" t="s">
        <v>26</v>
      </c>
      <c s="34" t="s">
        <v>548</v>
      </c>
      <c s="35" t="s">
        <v>47</v>
      </c>
      <c s="6" t="s">
        <v>549</v>
      </c>
      <c s="36" t="s">
        <v>109</v>
      </c>
      <c s="37">
        <v>145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96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546</v>
      </c>
    </row>
    <row r="21" spans="1:5" ht="12.75">
      <c r="A21" t="s">
        <v>58</v>
      </c>
      <c r="E21" s="39" t="s">
        <v>92</v>
      </c>
    </row>
    <row r="22" spans="1:16" ht="12.75">
      <c r="A22" t="s">
        <v>49</v>
      </c>
      <c s="34" t="s">
        <v>69</v>
      </c>
      <c s="34" t="s">
        <v>550</v>
      </c>
      <c s="35" t="s">
        <v>47</v>
      </c>
      <c s="6" t="s">
        <v>551</v>
      </c>
      <c s="36" t="s">
        <v>62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542</v>
      </c>
    </row>
    <row r="25" spans="1:5" ht="89.25">
      <c r="A25" t="s">
        <v>58</v>
      </c>
      <c r="E25" s="39" t="s">
        <v>552</v>
      </c>
    </row>
    <row r="26" spans="1:16" ht="12.75">
      <c r="A26" t="s">
        <v>49</v>
      </c>
      <c s="34" t="s">
        <v>75</v>
      </c>
      <c s="34" t="s">
        <v>553</v>
      </c>
      <c s="35" t="s">
        <v>47</v>
      </c>
      <c s="6" t="s">
        <v>554</v>
      </c>
      <c s="36" t="s">
        <v>90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555</v>
      </c>
    </row>
    <row r="29" spans="1:5" ht="178.5">
      <c r="A29" t="s">
        <v>58</v>
      </c>
      <c r="E29" s="39" t="s">
        <v>556</v>
      </c>
    </row>
    <row r="30" spans="1:16" ht="12.75">
      <c r="A30" t="s">
        <v>49</v>
      </c>
      <c s="34" t="s">
        <v>79</v>
      </c>
      <c s="34" t="s">
        <v>557</v>
      </c>
      <c s="35" t="s">
        <v>47</v>
      </c>
      <c s="6" t="s">
        <v>558</v>
      </c>
      <c s="36" t="s">
        <v>90</v>
      </c>
      <c s="37">
        <v>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559</v>
      </c>
    </row>
    <row r="33" spans="1:5" ht="178.5">
      <c r="A33" t="s">
        <v>58</v>
      </c>
      <c r="E33" s="39" t="s">
        <v>556</v>
      </c>
    </row>
    <row r="34" spans="1:16" ht="12.75">
      <c r="A34" t="s">
        <v>49</v>
      </c>
      <c s="34" t="s">
        <v>83</v>
      </c>
      <c s="34" t="s">
        <v>560</v>
      </c>
      <c s="35" t="s">
        <v>47</v>
      </c>
      <c s="6" t="s">
        <v>561</v>
      </c>
      <c s="36" t="s">
        <v>90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559</v>
      </c>
    </row>
    <row r="37" spans="1:5" ht="38.25">
      <c r="A37" t="s">
        <v>58</v>
      </c>
      <c r="E37" s="39" t="s">
        <v>562</v>
      </c>
    </row>
    <row r="38" spans="1:16" ht="12.75">
      <c r="A38" t="s">
        <v>49</v>
      </c>
      <c s="34" t="s">
        <v>87</v>
      </c>
      <c s="34" t="s">
        <v>563</v>
      </c>
      <c s="35" t="s">
        <v>47</v>
      </c>
      <c s="6" t="s">
        <v>564</v>
      </c>
      <c s="36" t="s">
        <v>62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96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5.5">
      <c r="A41" t="s">
        <v>58</v>
      </c>
      <c r="E41" s="39" t="s">
        <v>565</v>
      </c>
    </row>
    <row r="42" spans="1:16" ht="12.75">
      <c r="A42" t="s">
        <v>49</v>
      </c>
      <c s="34" t="s">
        <v>93</v>
      </c>
      <c s="34" t="s">
        <v>566</v>
      </c>
      <c s="35" t="s">
        <v>47</v>
      </c>
      <c s="6" t="s">
        <v>567</v>
      </c>
      <c s="36" t="s">
        <v>72</v>
      </c>
      <c s="37">
        <v>1.5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51">
      <c r="A45" t="s">
        <v>58</v>
      </c>
      <c r="E45" s="39" t="s">
        <v>568</v>
      </c>
    </row>
    <row r="46" spans="1:16" ht="12.75">
      <c r="A46" t="s">
        <v>49</v>
      </c>
      <c s="34" t="s">
        <v>97</v>
      </c>
      <c s="34" t="s">
        <v>569</v>
      </c>
      <c s="35" t="s">
        <v>47</v>
      </c>
      <c s="6" t="s">
        <v>570</v>
      </c>
      <c s="36" t="s">
        <v>72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555</v>
      </c>
    </row>
    <row r="49" spans="1:5" ht="25.5">
      <c r="A49" t="s">
        <v>58</v>
      </c>
      <c r="E49" s="39" t="s">
        <v>571</v>
      </c>
    </row>
    <row r="50" spans="1:16" ht="12.75">
      <c r="A50" t="s">
        <v>49</v>
      </c>
      <c s="34" t="s">
        <v>101</v>
      </c>
      <c s="34" t="s">
        <v>572</v>
      </c>
      <c s="35" t="s">
        <v>47</v>
      </c>
      <c s="6" t="s">
        <v>573</v>
      </c>
      <c s="36" t="s">
        <v>62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555</v>
      </c>
    </row>
    <row r="53" spans="1:5" ht="165.75">
      <c r="A53" t="s">
        <v>58</v>
      </c>
      <c r="E53" s="39" t="s">
        <v>574</v>
      </c>
    </row>
    <row r="54" spans="1:16" ht="12.75">
      <c r="A54" t="s">
        <v>49</v>
      </c>
      <c s="34" t="s">
        <v>106</v>
      </c>
      <c s="34" t="s">
        <v>575</v>
      </c>
      <c s="35" t="s">
        <v>47</v>
      </c>
      <c s="6" t="s">
        <v>576</v>
      </c>
      <c s="36" t="s">
        <v>62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51">
      <c r="A57" t="s">
        <v>58</v>
      </c>
      <c r="E57" s="39" t="s">
        <v>577</v>
      </c>
    </row>
    <row r="58" spans="1:16" ht="25.5">
      <c r="A58" t="s">
        <v>49</v>
      </c>
      <c s="34" t="s">
        <v>111</v>
      </c>
      <c s="34" t="s">
        <v>578</v>
      </c>
      <c s="35" t="s">
        <v>47</v>
      </c>
      <c s="6" t="s">
        <v>579</v>
      </c>
      <c s="36" t="s">
        <v>109</v>
      </c>
      <c s="37">
        <v>16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7.5">
      <c r="A61" t="s">
        <v>58</v>
      </c>
      <c r="E61" s="39" t="s">
        <v>580</v>
      </c>
    </row>
    <row r="62" spans="1:16" ht="12.75">
      <c r="A62" t="s">
        <v>49</v>
      </c>
      <c s="34" t="s">
        <v>114</v>
      </c>
      <c s="34" t="s">
        <v>581</v>
      </c>
      <c s="35" t="s">
        <v>47</v>
      </c>
      <c s="6" t="s">
        <v>582</v>
      </c>
      <c s="36" t="s">
        <v>90</v>
      </c>
      <c s="37">
        <v>56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96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559</v>
      </c>
    </row>
    <row r="65" spans="1:5" ht="51">
      <c r="A65" t="s">
        <v>58</v>
      </c>
      <c r="E65" s="39" t="s">
        <v>583</v>
      </c>
    </row>
    <row r="66" spans="1:16" ht="12.75">
      <c r="A66" t="s">
        <v>49</v>
      </c>
      <c s="34" t="s">
        <v>118</v>
      </c>
      <c s="34" t="s">
        <v>584</v>
      </c>
      <c s="35" t="s">
        <v>47</v>
      </c>
      <c s="6" t="s">
        <v>585</v>
      </c>
      <c s="36" t="s">
        <v>90</v>
      </c>
      <c s="37">
        <v>33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96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559</v>
      </c>
    </row>
    <row r="69" spans="1:5" ht="51">
      <c r="A69" t="s">
        <v>58</v>
      </c>
      <c r="E69" s="39" t="s">
        <v>583</v>
      </c>
    </row>
    <row r="70" spans="1:16" ht="12.75">
      <c r="A70" t="s">
        <v>49</v>
      </c>
      <c s="34" t="s">
        <v>124</v>
      </c>
      <c s="34" t="s">
        <v>586</v>
      </c>
      <c s="35" t="s">
        <v>47</v>
      </c>
      <c s="6" t="s">
        <v>587</v>
      </c>
      <c s="36" t="s">
        <v>72</v>
      </c>
      <c s="37">
        <v>22.95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559</v>
      </c>
    </row>
    <row r="73" spans="1:5" ht="38.25">
      <c r="A73" t="s">
        <v>58</v>
      </c>
      <c r="E73" s="39" t="s">
        <v>588</v>
      </c>
    </row>
    <row r="74" spans="1:16" ht="12.75">
      <c r="A74" t="s">
        <v>49</v>
      </c>
      <c s="34" t="s">
        <v>130</v>
      </c>
      <c s="34" t="s">
        <v>589</v>
      </c>
      <c s="35" t="s">
        <v>47</v>
      </c>
      <c s="6" t="s">
        <v>590</v>
      </c>
      <c s="36" t="s">
        <v>72</v>
      </c>
      <c s="37">
        <v>27.05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96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92</v>
      </c>
    </row>
    <row r="78" spans="1:16" ht="12.75">
      <c r="A78" t="s">
        <v>49</v>
      </c>
      <c s="34" t="s">
        <v>134</v>
      </c>
      <c s="34" t="s">
        <v>591</v>
      </c>
      <c s="35" t="s">
        <v>47</v>
      </c>
      <c s="6" t="s">
        <v>592</v>
      </c>
      <c s="36" t="s">
        <v>72</v>
      </c>
      <c s="37">
        <v>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38.25">
      <c r="A81" t="s">
        <v>58</v>
      </c>
      <c r="E81" s="39" t="s">
        <v>593</v>
      </c>
    </row>
    <row r="82" spans="1:16" ht="12.75">
      <c r="A82" t="s">
        <v>49</v>
      </c>
      <c s="34" t="s">
        <v>137</v>
      </c>
      <c s="34" t="s">
        <v>478</v>
      </c>
      <c s="35" t="s">
        <v>47</v>
      </c>
      <c s="6" t="s">
        <v>594</v>
      </c>
      <c s="36" t="s">
        <v>109</v>
      </c>
      <c s="37">
        <v>80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63</v>
      </c>
    </row>
    <row r="85" spans="1:5" ht="89.25">
      <c r="A85" t="s">
        <v>58</v>
      </c>
      <c r="E85" s="39" t="s">
        <v>480</v>
      </c>
    </row>
    <row r="86" spans="1:16" ht="12.75">
      <c r="A86" t="s">
        <v>49</v>
      </c>
      <c s="34" t="s">
        <v>140</v>
      </c>
      <c s="34" t="s">
        <v>595</v>
      </c>
      <c s="35" t="s">
        <v>47</v>
      </c>
      <c s="6" t="s">
        <v>596</v>
      </c>
      <c s="36" t="s">
        <v>90</v>
      </c>
      <c s="37">
        <v>125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96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12.75">
      <c r="A89" t="s">
        <v>58</v>
      </c>
      <c r="E89" s="39" t="s">
        <v>92</v>
      </c>
    </row>
    <row r="90" spans="1:16" ht="12.75">
      <c r="A90" t="s">
        <v>49</v>
      </c>
      <c s="34" t="s">
        <v>144</v>
      </c>
      <c s="34" t="s">
        <v>597</v>
      </c>
      <c s="35" t="s">
        <v>47</v>
      </c>
      <c s="6" t="s">
        <v>598</v>
      </c>
      <c s="36" t="s">
        <v>72</v>
      </c>
      <c s="37">
        <v>1.95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</v>
      </c>
    </row>
    <row r="93" spans="1:5" ht="63.75">
      <c r="A93" t="s">
        <v>58</v>
      </c>
      <c r="E93" s="39" t="s">
        <v>599</v>
      </c>
    </row>
    <row r="94" spans="1:16" ht="12.75">
      <c r="A94" t="s">
        <v>49</v>
      </c>
      <c s="34" t="s">
        <v>147</v>
      </c>
      <c s="34" t="s">
        <v>600</v>
      </c>
      <c s="35" t="s">
        <v>47</v>
      </c>
      <c s="6" t="s">
        <v>601</v>
      </c>
      <c s="36" t="s">
        <v>109</v>
      </c>
      <c s="37">
        <v>120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63</v>
      </c>
    </row>
    <row r="97" spans="1:5" ht="12.75">
      <c r="A97" t="s">
        <v>58</v>
      </c>
      <c r="E97" s="39" t="s">
        <v>602</v>
      </c>
    </row>
    <row r="98" spans="1:16" ht="12.75">
      <c r="A98" t="s">
        <v>49</v>
      </c>
      <c s="34" t="s">
        <v>152</v>
      </c>
      <c s="34" t="s">
        <v>603</v>
      </c>
      <c s="35" t="s">
        <v>47</v>
      </c>
      <c s="6" t="s">
        <v>604</v>
      </c>
      <c s="36" t="s">
        <v>109</v>
      </c>
      <c s="37">
        <v>60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555</v>
      </c>
    </row>
    <row r="101" spans="1:5" ht="12.75">
      <c r="A101" t="s">
        <v>58</v>
      </c>
      <c r="E101" s="39" t="s">
        <v>602</v>
      </c>
    </row>
    <row r="102" spans="1:16" ht="25.5">
      <c r="A102" t="s">
        <v>49</v>
      </c>
      <c s="34" t="s">
        <v>156</v>
      </c>
      <c s="34" t="s">
        <v>605</v>
      </c>
      <c s="35" t="s">
        <v>47</v>
      </c>
      <c s="6" t="s">
        <v>606</v>
      </c>
      <c s="36" t="s">
        <v>72</v>
      </c>
      <c s="37">
        <v>56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607</v>
      </c>
    </row>
    <row r="105" spans="1:5" ht="165.75">
      <c r="A105" t="s">
        <v>58</v>
      </c>
      <c r="E105" s="39" t="s">
        <v>608</v>
      </c>
    </row>
    <row r="106" spans="1:16" ht="25.5">
      <c r="A106" t="s">
        <v>49</v>
      </c>
      <c s="34" t="s">
        <v>159</v>
      </c>
      <c s="34" t="s">
        <v>609</v>
      </c>
      <c s="35" t="s">
        <v>47</v>
      </c>
      <c s="6" t="s">
        <v>610</v>
      </c>
      <c s="36" t="s">
        <v>72</v>
      </c>
      <c s="37">
        <v>89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607</v>
      </c>
    </row>
    <row r="109" spans="1:5" ht="153">
      <c r="A109" t="s">
        <v>58</v>
      </c>
      <c r="E109" s="39" t="s">
        <v>611</v>
      </c>
    </row>
    <row r="110" spans="1:16" ht="25.5">
      <c r="A110" t="s">
        <v>49</v>
      </c>
      <c s="34" t="s">
        <v>164</v>
      </c>
      <c s="34" t="s">
        <v>612</v>
      </c>
      <c s="35" t="s">
        <v>47</v>
      </c>
      <c s="6" t="s">
        <v>613</v>
      </c>
      <c s="36" t="s">
        <v>109</v>
      </c>
      <c s="37">
        <v>257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607</v>
      </c>
    </row>
    <row r="113" spans="1:5" ht="38.25">
      <c r="A113" t="s">
        <v>58</v>
      </c>
      <c r="E113" s="39" t="s">
        <v>614</v>
      </c>
    </row>
    <row r="114" spans="1:16" ht="12.75">
      <c r="A114" t="s">
        <v>49</v>
      </c>
      <c s="34" t="s">
        <v>168</v>
      </c>
      <c s="34" t="s">
        <v>615</v>
      </c>
      <c s="35" t="s">
        <v>47</v>
      </c>
      <c s="6" t="s">
        <v>616</v>
      </c>
      <c s="36" t="s">
        <v>109</v>
      </c>
      <c s="37">
        <v>257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55</v>
      </c>
    </row>
    <row r="117" spans="1:5" ht="25.5">
      <c r="A117" t="s">
        <v>58</v>
      </c>
      <c r="E117" s="39" t="s">
        <v>617</v>
      </c>
    </row>
    <row r="118" spans="1:16" ht="12.75">
      <c r="A118" t="s">
        <v>49</v>
      </c>
      <c s="34" t="s">
        <v>172</v>
      </c>
      <c s="34" t="s">
        <v>618</v>
      </c>
      <c s="35" t="s">
        <v>47</v>
      </c>
      <c s="6" t="s">
        <v>619</v>
      </c>
      <c s="36" t="s">
        <v>109</v>
      </c>
      <c s="37">
        <v>811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620</v>
      </c>
    </row>
    <row r="121" spans="1:5" ht="25.5">
      <c r="A121" t="s">
        <v>58</v>
      </c>
      <c r="E121" s="39" t="s">
        <v>621</v>
      </c>
    </row>
    <row r="122" spans="1:16" ht="12.75">
      <c r="A122" t="s">
        <v>49</v>
      </c>
      <c s="34" t="s">
        <v>175</v>
      </c>
      <c s="34" t="s">
        <v>622</v>
      </c>
      <c s="35" t="s">
        <v>47</v>
      </c>
      <c s="6" t="s">
        <v>623</v>
      </c>
      <c s="36" t="s">
        <v>109</v>
      </c>
      <c s="37">
        <v>120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96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63</v>
      </c>
    </row>
    <row r="125" spans="1:5" ht="12.75">
      <c r="A125" t="s">
        <v>58</v>
      </c>
      <c r="E125" s="39" t="s">
        <v>624</v>
      </c>
    </row>
    <row r="126" spans="1:16" ht="12.75">
      <c r="A126" t="s">
        <v>49</v>
      </c>
      <c s="34" t="s">
        <v>178</v>
      </c>
      <c s="34" t="s">
        <v>625</v>
      </c>
      <c s="35" t="s">
        <v>47</v>
      </c>
      <c s="6" t="s">
        <v>626</v>
      </c>
      <c s="36" t="s">
        <v>109</v>
      </c>
      <c s="37">
        <v>120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96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63</v>
      </c>
    </row>
    <row r="129" spans="1:5" ht="12.75">
      <c r="A129" t="s">
        <v>58</v>
      </c>
      <c r="E129" s="39" t="s">
        <v>92</v>
      </c>
    </row>
    <row r="130" spans="1:16" ht="12.75">
      <c r="A130" t="s">
        <v>49</v>
      </c>
      <c s="34" t="s">
        <v>181</v>
      </c>
      <c s="34" t="s">
        <v>627</v>
      </c>
      <c s="35" t="s">
        <v>47</v>
      </c>
      <c s="6" t="s">
        <v>628</v>
      </c>
      <c s="36" t="s">
        <v>109</v>
      </c>
      <c s="37">
        <v>120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96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63</v>
      </c>
    </row>
    <row r="133" spans="1:5" ht="12.75">
      <c r="A133" t="s">
        <v>58</v>
      </c>
      <c r="E133" s="39" t="s">
        <v>92</v>
      </c>
    </row>
    <row r="134" spans="1:13" ht="12.75">
      <c r="A134" t="s">
        <v>46</v>
      </c>
      <c r="C134" s="31" t="s">
        <v>20</v>
      </c>
      <c r="E134" s="33" t="s">
        <v>384</v>
      </c>
      <c r="J134" s="32">
        <f>0</f>
      </c>
      <c s="32">
        <f>0</f>
      </c>
      <c s="32">
        <f>0+L135+L139</f>
      </c>
      <c s="32">
        <f>0+M135+M139</f>
      </c>
    </row>
    <row r="135" spans="1:16" ht="12.75">
      <c r="A135" t="s">
        <v>49</v>
      </c>
      <c s="34" t="s">
        <v>209</v>
      </c>
      <c s="34" t="s">
        <v>629</v>
      </c>
      <c s="35" t="s">
        <v>47</v>
      </c>
      <c s="6" t="s">
        <v>630</v>
      </c>
      <c s="36" t="s">
        <v>62</v>
      </c>
      <c s="37">
        <v>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63</v>
      </c>
    </row>
    <row r="138" spans="1:5" ht="25.5">
      <c r="A138" t="s">
        <v>58</v>
      </c>
      <c r="E138" s="39" t="s">
        <v>631</v>
      </c>
    </row>
    <row r="139" spans="1:16" ht="12.75">
      <c r="A139" t="s">
        <v>49</v>
      </c>
      <c s="34" t="s">
        <v>212</v>
      </c>
      <c s="34" t="s">
        <v>410</v>
      </c>
      <c s="35" t="s">
        <v>47</v>
      </c>
      <c s="6" t="s">
        <v>411</v>
      </c>
      <c s="36" t="s">
        <v>218</v>
      </c>
      <c s="37">
        <v>164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63</v>
      </c>
    </row>
    <row r="142" spans="1:5" ht="63.75">
      <c r="A142" t="s">
        <v>58</v>
      </c>
      <c r="E142" s="39" t="s">
        <v>412</v>
      </c>
    </row>
    <row r="143" spans="1:13" ht="12.75">
      <c r="A143" t="s">
        <v>46</v>
      </c>
      <c r="C143" s="31" t="s">
        <v>632</v>
      </c>
      <c r="E143" s="33" t="s">
        <v>633</v>
      </c>
      <c r="J143" s="32">
        <f>0</f>
      </c>
      <c s="32">
        <f>0</f>
      </c>
      <c s="32">
        <f>0+L144+L148+L152+L156+L160+L164+L168+L172+L176</f>
      </c>
      <c s="32">
        <f>0+M144+M148+M152+M156+M160+M164+M168+M172+M176</f>
      </c>
    </row>
    <row r="144" spans="1:16" ht="25.5">
      <c r="A144" t="s">
        <v>49</v>
      </c>
      <c s="34" t="s">
        <v>184</v>
      </c>
      <c s="34" t="s">
        <v>634</v>
      </c>
      <c s="35" t="s">
        <v>47</v>
      </c>
      <c s="6" t="s">
        <v>635</v>
      </c>
      <c s="36" t="s">
        <v>72</v>
      </c>
      <c s="37">
        <v>169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63</v>
      </c>
    </row>
    <row r="147" spans="1:5" ht="127.5">
      <c r="A147" t="s">
        <v>58</v>
      </c>
      <c r="E147" s="39" t="s">
        <v>636</v>
      </c>
    </row>
    <row r="148" spans="1:16" ht="25.5">
      <c r="A148" t="s">
        <v>49</v>
      </c>
      <c s="34" t="s">
        <v>187</v>
      </c>
      <c s="34" t="s">
        <v>637</v>
      </c>
      <c s="35" t="s">
        <v>47</v>
      </c>
      <c s="6" t="s">
        <v>638</v>
      </c>
      <c s="36" t="s">
        <v>511</v>
      </c>
      <c s="37">
        <v>845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63</v>
      </c>
    </row>
    <row r="151" spans="1:5" ht="25.5">
      <c r="A151" t="s">
        <v>58</v>
      </c>
      <c r="E151" s="39" t="s">
        <v>638</v>
      </c>
    </row>
    <row r="152" spans="1:16" ht="25.5">
      <c r="A152" t="s">
        <v>49</v>
      </c>
      <c s="34" t="s">
        <v>191</v>
      </c>
      <c s="34" t="s">
        <v>639</v>
      </c>
      <c s="35" t="s">
        <v>47</v>
      </c>
      <c s="6" t="s">
        <v>640</v>
      </c>
      <c s="36" t="s">
        <v>511</v>
      </c>
      <c s="37">
        <v>3380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63</v>
      </c>
    </row>
    <row r="155" spans="1:5" ht="114.75">
      <c r="A155" t="s">
        <v>58</v>
      </c>
      <c r="E155" s="39" t="s">
        <v>641</v>
      </c>
    </row>
    <row r="156" spans="1:16" ht="12.75">
      <c r="A156" t="s">
        <v>49</v>
      </c>
      <c s="34" t="s">
        <v>194</v>
      </c>
      <c s="34" t="s">
        <v>642</v>
      </c>
      <c s="35" t="s">
        <v>47</v>
      </c>
      <c s="6" t="s">
        <v>643</v>
      </c>
      <c s="36" t="s">
        <v>72</v>
      </c>
      <c s="37">
        <v>2.55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63</v>
      </c>
    </row>
    <row r="159" spans="1:5" ht="63.75">
      <c r="A159" t="s">
        <v>58</v>
      </c>
      <c r="E159" s="39" t="s">
        <v>644</v>
      </c>
    </row>
    <row r="160" spans="1:16" ht="25.5">
      <c r="A160" t="s">
        <v>49</v>
      </c>
      <c s="34" t="s">
        <v>197</v>
      </c>
      <c s="34" t="s">
        <v>645</v>
      </c>
      <c s="35" t="s">
        <v>47</v>
      </c>
      <c s="6" t="s">
        <v>646</v>
      </c>
      <c s="36" t="s">
        <v>72</v>
      </c>
      <c s="37">
        <v>3.7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63</v>
      </c>
    </row>
    <row r="163" spans="1:5" ht="63.75">
      <c r="A163" t="s">
        <v>58</v>
      </c>
      <c r="E163" s="39" t="s">
        <v>647</v>
      </c>
    </row>
    <row r="164" spans="1:16" ht="12.75">
      <c r="A164" t="s">
        <v>49</v>
      </c>
      <c s="34" t="s">
        <v>200</v>
      </c>
      <c s="34" t="s">
        <v>648</v>
      </c>
      <c s="35" t="s">
        <v>47</v>
      </c>
      <c s="6" t="s">
        <v>649</v>
      </c>
      <c s="36" t="s">
        <v>72</v>
      </c>
      <c s="37">
        <v>0.81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96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63</v>
      </c>
    </row>
    <row r="167" spans="1:5" ht="12.75">
      <c r="A167" t="s">
        <v>58</v>
      </c>
      <c r="E167" s="39" t="s">
        <v>92</v>
      </c>
    </row>
    <row r="168" spans="1:16" ht="12.75">
      <c r="A168" t="s">
        <v>49</v>
      </c>
      <c s="34" t="s">
        <v>201</v>
      </c>
      <c s="34" t="s">
        <v>374</v>
      </c>
      <c s="35" t="s">
        <v>47</v>
      </c>
      <c s="6" t="s">
        <v>375</v>
      </c>
      <c s="36" t="s">
        <v>376</v>
      </c>
      <c s="37">
        <v>85.2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63</v>
      </c>
    </row>
    <row r="171" spans="1:5" ht="12.75">
      <c r="A171" t="s">
        <v>58</v>
      </c>
      <c r="E171" s="39" t="s">
        <v>92</v>
      </c>
    </row>
    <row r="172" spans="1:16" ht="25.5">
      <c r="A172" t="s">
        <v>49</v>
      </c>
      <c s="34" t="s">
        <v>202</v>
      </c>
      <c s="34" t="s">
        <v>378</v>
      </c>
      <c s="35" t="s">
        <v>47</v>
      </c>
      <c s="6" t="s">
        <v>379</v>
      </c>
      <c s="36" t="s">
        <v>121</v>
      </c>
      <c s="37">
        <v>6.53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63</v>
      </c>
    </row>
    <row r="175" spans="1:5" ht="89.25">
      <c r="A175" t="s">
        <v>58</v>
      </c>
      <c r="E175" s="39" t="s">
        <v>380</v>
      </c>
    </row>
    <row r="176" spans="1:16" ht="25.5">
      <c r="A176" t="s">
        <v>49</v>
      </c>
      <c s="34" t="s">
        <v>205</v>
      </c>
      <c s="34" t="s">
        <v>521</v>
      </c>
      <c s="35" t="s">
        <v>47</v>
      </c>
      <c s="6" t="s">
        <v>522</v>
      </c>
      <c s="36" t="s">
        <v>121</v>
      </c>
      <c s="37">
        <v>338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63</v>
      </c>
    </row>
    <row r="179" spans="1:5" ht="140.25">
      <c r="A179" t="s">
        <v>58</v>
      </c>
      <c r="E179" s="39" t="s">
        <v>523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650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650</v>
      </c>
      <c r="E4" s="26" t="s">
        <v>651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654</v>
      </c>
      <c r="E8" s="30" t="s">
        <v>653</v>
      </c>
      <c r="J8" s="29">
        <f>0+J9+J22+J55+J88+J109</f>
      </c>
      <c s="29">
        <f>0+K9+K22+K55+K88+K109</f>
      </c>
      <c s="29">
        <f>0+L9+L22+L55+L88+L109</f>
      </c>
      <c s="29">
        <f>0+M9+M22+M55+M88+M109</f>
      </c>
    </row>
    <row r="9" spans="1:13" ht="12.75">
      <c r="A9" t="s">
        <v>46</v>
      </c>
      <c r="C9" s="31" t="s">
        <v>47</v>
      </c>
      <c r="E9" s="33" t="s">
        <v>655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656</v>
      </c>
      <c s="35" t="s">
        <v>47</v>
      </c>
      <c s="6" t="s">
        <v>657</v>
      </c>
      <c s="36" t="s">
        <v>109</v>
      </c>
      <c s="37">
        <v>40.8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658</v>
      </c>
    </row>
    <row r="13" spans="1:5" ht="178.5">
      <c r="A13" t="s">
        <v>58</v>
      </c>
      <c r="E13" s="39" t="s">
        <v>659</v>
      </c>
    </row>
    <row r="14" spans="1:16" ht="12.75">
      <c r="A14" t="s">
        <v>49</v>
      </c>
      <c s="34" t="s">
        <v>27</v>
      </c>
      <c s="34" t="s">
        <v>660</v>
      </c>
      <c s="35" t="s">
        <v>47</v>
      </c>
      <c s="6" t="s">
        <v>661</v>
      </c>
      <c s="36" t="s">
        <v>90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658</v>
      </c>
    </row>
    <row r="17" spans="1:5" ht="229.5">
      <c r="A17" t="s">
        <v>58</v>
      </c>
      <c r="E17" s="39" t="s">
        <v>662</v>
      </c>
    </row>
    <row r="18" spans="1:16" ht="12.75">
      <c r="A18" t="s">
        <v>49</v>
      </c>
      <c s="34" t="s">
        <v>26</v>
      </c>
      <c s="34" t="s">
        <v>663</v>
      </c>
      <c s="35" t="s">
        <v>47</v>
      </c>
      <c s="6" t="s">
        <v>664</v>
      </c>
      <c s="36" t="s">
        <v>90</v>
      </c>
      <c s="37">
        <v>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658</v>
      </c>
    </row>
    <row r="21" spans="1:5" ht="204">
      <c r="A21" t="s">
        <v>58</v>
      </c>
      <c r="E21" s="39" t="s">
        <v>665</v>
      </c>
    </row>
    <row r="22" spans="1:13" ht="12.75">
      <c r="A22" t="s">
        <v>46</v>
      </c>
      <c r="C22" s="31" t="s">
        <v>27</v>
      </c>
      <c r="E22" s="33" t="s">
        <v>666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69</v>
      </c>
      <c s="34" t="s">
        <v>667</v>
      </c>
      <c s="35" t="s">
        <v>47</v>
      </c>
      <c s="6" t="s">
        <v>668</v>
      </c>
      <c s="36" t="s">
        <v>72</v>
      </c>
      <c s="37">
        <v>46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669</v>
      </c>
    </row>
    <row r="26" spans="1:5" ht="38.25">
      <c r="A26" t="s">
        <v>58</v>
      </c>
      <c r="E26" s="39" t="s">
        <v>670</v>
      </c>
    </row>
    <row r="27" spans="1:16" ht="12.75">
      <c r="A27" t="s">
        <v>49</v>
      </c>
      <c s="34" t="s">
        <v>75</v>
      </c>
      <c s="34" t="s">
        <v>671</v>
      </c>
      <c s="35" t="s">
        <v>47</v>
      </c>
      <c s="6" t="s">
        <v>672</v>
      </c>
      <c s="36" t="s">
        <v>72</v>
      </c>
      <c s="37">
        <v>6.4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669</v>
      </c>
    </row>
    <row r="30" spans="1:5" ht="51">
      <c r="A30" t="s">
        <v>58</v>
      </c>
      <c r="E30" s="39" t="s">
        <v>673</v>
      </c>
    </row>
    <row r="31" spans="1:16" ht="12.75">
      <c r="A31" t="s">
        <v>49</v>
      </c>
      <c s="34" t="s">
        <v>79</v>
      </c>
      <c s="34" t="s">
        <v>674</v>
      </c>
      <c s="35" t="s">
        <v>47</v>
      </c>
      <c s="6" t="s">
        <v>675</v>
      </c>
      <c s="36" t="s">
        <v>72</v>
      </c>
      <c s="37">
        <v>16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669</v>
      </c>
    </row>
    <row r="34" spans="1:5" ht="51">
      <c r="A34" t="s">
        <v>58</v>
      </c>
      <c r="E34" s="39" t="s">
        <v>673</v>
      </c>
    </row>
    <row r="35" spans="1:16" ht="12.75">
      <c r="A35" t="s">
        <v>49</v>
      </c>
      <c s="34" t="s">
        <v>83</v>
      </c>
      <c s="34" t="s">
        <v>676</v>
      </c>
      <c s="35" t="s">
        <v>47</v>
      </c>
      <c s="6" t="s">
        <v>677</v>
      </c>
      <c s="36" t="s">
        <v>72</v>
      </c>
      <c s="37">
        <v>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669</v>
      </c>
    </row>
    <row r="38" spans="1:5" ht="51">
      <c r="A38" t="s">
        <v>58</v>
      </c>
      <c r="E38" s="39" t="s">
        <v>673</v>
      </c>
    </row>
    <row r="39" spans="1:16" ht="12.75">
      <c r="A39" t="s">
        <v>49</v>
      </c>
      <c s="34" t="s">
        <v>87</v>
      </c>
      <c s="34" t="s">
        <v>678</v>
      </c>
      <c s="35" t="s">
        <v>47</v>
      </c>
      <c s="6" t="s">
        <v>679</v>
      </c>
      <c s="36" t="s">
        <v>109</v>
      </c>
      <c s="37">
        <v>257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96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669</v>
      </c>
    </row>
    <row r="42" spans="1:5" ht="12.75">
      <c r="A42" t="s">
        <v>58</v>
      </c>
      <c r="E42" s="39" t="s">
        <v>92</v>
      </c>
    </row>
    <row r="43" spans="1:16" ht="12.75">
      <c r="A43" t="s">
        <v>49</v>
      </c>
      <c s="34" t="s">
        <v>93</v>
      </c>
      <c s="34" t="s">
        <v>680</v>
      </c>
      <c s="35" t="s">
        <v>47</v>
      </c>
      <c s="6" t="s">
        <v>681</v>
      </c>
      <c s="36" t="s">
        <v>90</v>
      </c>
      <c s="37">
        <v>109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658</v>
      </c>
    </row>
    <row r="46" spans="1:5" ht="25.5">
      <c r="A46" t="s">
        <v>58</v>
      </c>
      <c r="E46" s="39" t="s">
        <v>682</v>
      </c>
    </row>
    <row r="47" spans="1:16" ht="12.75">
      <c r="A47" t="s">
        <v>49</v>
      </c>
      <c s="34" t="s">
        <v>97</v>
      </c>
      <c s="34" t="s">
        <v>683</v>
      </c>
      <c s="35" t="s">
        <v>47</v>
      </c>
      <c s="6" t="s">
        <v>684</v>
      </c>
      <c s="36" t="s">
        <v>90</v>
      </c>
      <c s="37">
        <v>109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658</v>
      </c>
    </row>
    <row r="50" spans="1:5" ht="25.5">
      <c r="A50" t="s">
        <v>58</v>
      </c>
      <c r="E50" s="39" t="s">
        <v>685</v>
      </c>
    </row>
    <row r="51" spans="1:16" ht="12.75">
      <c r="A51" t="s">
        <v>49</v>
      </c>
      <c s="34" t="s">
        <v>101</v>
      </c>
      <c s="34" t="s">
        <v>686</v>
      </c>
      <c s="35" t="s">
        <v>47</v>
      </c>
      <c s="6" t="s">
        <v>687</v>
      </c>
      <c s="36" t="s">
        <v>109</v>
      </c>
      <c s="37">
        <v>257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669</v>
      </c>
    </row>
    <row r="54" spans="1:5" ht="25.5">
      <c r="A54" t="s">
        <v>58</v>
      </c>
      <c r="E54" s="39" t="s">
        <v>688</v>
      </c>
    </row>
    <row r="55" spans="1:13" ht="12.75">
      <c r="A55" t="s">
        <v>46</v>
      </c>
      <c r="C55" s="31" t="s">
        <v>342</v>
      </c>
      <c r="E55" s="33" t="s">
        <v>343</v>
      </c>
      <c r="J55" s="32">
        <f>0</f>
      </c>
      <c s="32">
        <f>0</f>
      </c>
      <c s="32">
        <f>0+L56+L60+L64+L68+L72+L76+L80+L84</f>
      </c>
      <c s="32">
        <f>0+M56+M60+M64+M68+M72+M76+M80+M84</f>
      </c>
    </row>
    <row r="56" spans="1:16" ht="12.75">
      <c r="A56" t="s">
        <v>49</v>
      </c>
      <c s="34" t="s">
        <v>168</v>
      </c>
      <c s="34" t="s">
        <v>689</v>
      </c>
      <c s="35" t="s">
        <v>47</v>
      </c>
      <c s="6" t="s">
        <v>690</v>
      </c>
      <c s="36" t="s">
        <v>72</v>
      </c>
      <c s="37">
        <v>38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63</v>
      </c>
    </row>
    <row r="59" spans="1:5" ht="63.75">
      <c r="A59" t="s">
        <v>58</v>
      </c>
      <c r="E59" s="39" t="s">
        <v>647</v>
      </c>
    </row>
    <row r="60" spans="1:16" ht="25.5">
      <c r="A60" t="s">
        <v>49</v>
      </c>
      <c s="34" t="s">
        <v>172</v>
      </c>
      <c s="34" t="s">
        <v>691</v>
      </c>
      <c s="35" t="s">
        <v>47</v>
      </c>
      <c s="6" t="s">
        <v>692</v>
      </c>
      <c s="36" t="s">
        <v>72</v>
      </c>
      <c s="37">
        <v>141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63.75">
      <c r="A63" t="s">
        <v>58</v>
      </c>
      <c r="E63" s="39" t="s">
        <v>647</v>
      </c>
    </row>
    <row r="64" spans="1:16" ht="12.75">
      <c r="A64" t="s">
        <v>49</v>
      </c>
      <c s="34" t="s">
        <v>175</v>
      </c>
      <c s="34" t="s">
        <v>500</v>
      </c>
      <c s="35" t="s">
        <v>47</v>
      </c>
      <c s="6" t="s">
        <v>501</v>
      </c>
      <c s="36" t="s">
        <v>109</v>
      </c>
      <c s="37">
        <v>22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114.75">
      <c r="A67" t="s">
        <v>58</v>
      </c>
      <c r="E67" s="39" t="s">
        <v>502</v>
      </c>
    </row>
    <row r="68" spans="1:16" ht="25.5">
      <c r="A68" t="s">
        <v>49</v>
      </c>
      <c s="34" t="s">
        <v>178</v>
      </c>
      <c s="34" t="s">
        <v>693</v>
      </c>
      <c s="35" t="s">
        <v>47</v>
      </c>
      <c s="6" t="s">
        <v>694</v>
      </c>
      <c s="36" t="s">
        <v>376</v>
      </c>
      <c s="37">
        <v>227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76.5">
      <c r="A71" t="s">
        <v>58</v>
      </c>
      <c r="E71" s="39" t="s">
        <v>695</v>
      </c>
    </row>
    <row r="72" spans="1:16" ht="25.5">
      <c r="A72" t="s">
        <v>49</v>
      </c>
      <c s="34" t="s">
        <v>181</v>
      </c>
      <c s="34" t="s">
        <v>696</v>
      </c>
      <c s="35" t="s">
        <v>47</v>
      </c>
      <c s="6" t="s">
        <v>697</v>
      </c>
      <c s="36" t="s">
        <v>121</v>
      </c>
      <c s="37">
        <v>76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89.25">
      <c r="A75" t="s">
        <v>58</v>
      </c>
      <c r="E75" s="39" t="s">
        <v>122</v>
      </c>
    </row>
    <row r="76" spans="1:16" ht="25.5">
      <c r="A76" t="s">
        <v>49</v>
      </c>
      <c s="34" t="s">
        <v>184</v>
      </c>
      <c s="34" t="s">
        <v>378</v>
      </c>
      <c s="35" t="s">
        <v>47</v>
      </c>
      <c s="6" t="s">
        <v>379</v>
      </c>
      <c s="36" t="s">
        <v>121</v>
      </c>
      <c s="37">
        <v>8.11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89.25">
      <c r="A79" t="s">
        <v>58</v>
      </c>
      <c r="E79" s="39" t="s">
        <v>380</v>
      </c>
    </row>
    <row r="80" spans="1:16" ht="25.5">
      <c r="A80" t="s">
        <v>49</v>
      </c>
      <c s="34" t="s">
        <v>187</v>
      </c>
      <c s="34" t="s">
        <v>119</v>
      </c>
      <c s="35" t="s">
        <v>47</v>
      </c>
      <c s="6" t="s">
        <v>120</v>
      </c>
      <c s="36" t="s">
        <v>121</v>
      </c>
      <c s="37">
        <v>282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89.25">
      <c r="A83" t="s">
        <v>58</v>
      </c>
      <c r="E83" s="39" t="s">
        <v>380</v>
      </c>
    </row>
    <row r="84" spans="1:16" ht="12.75">
      <c r="A84" t="s">
        <v>49</v>
      </c>
      <c s="34" t="s">
        <v>191</v>
      </c>
      <c s="34" t="s">
        <v>698</v>
      </c>
      <c s="35" t="s">
        <v>47</v>
      </c>
      <c s="6" t="s">
        <v>699</v>
      </c>
      <c s="36" t="s">
        <v>121</v>
      </c>
      <c s="37">
        <v>3.24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96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2.75">
      <c r="A87" t="s">
        <v>58</v>
      </c>
      <c r="E87" s="39" t="s">
        <v>92</v>
      </c>
    </row>
    <row r="88" spans="1:13" ht="12.75">
      <c r="A88" t="s">
        <v>46</v>
      </c>
      <c r="C88" s="31" t="s">
        <v>20</v>
      </c>
      <c r="E88" s="33" t="s">
        <v>384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49</v>
      </c>
      <c s="34" t="s">
        <v>194</v>
      </c>
      <c s="34" t="s">
        <v>629</v>
      </c>
      <c s="35" t="s">
        <v>47</v>
      </c>
      <c s="6" t="s">
        <v>630</v>
      </c>
      <c s="36" t="s">
        <v>62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25.5">
      <c r="A92" t="s">
        <v>58</v>
      </c>
      <c r="E92" s="39" t="s">
        <v>631</v>
      </c>
    </row>
    <row r="93" spans="1:16" ht="12.75">
      <c r="A93" t="s">
        <v>49</v>
      </c>
      <c s="34" t="s">
        <v>197</v>
      </c>
      <c s="34" t="s">
        <v>531</v>
      </c>
      <c s="35" t="s">
        <v>47</v>
      </c>
      <c s="6" t="s">
        <v>532</v>
      </c>
      <c s="36" t="s">
        <v>67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63</v>
      </c>
    </row>
    <row r="96" spans="1:5" ht="12.75">
      <c r="A96" t="s">
        <v>58</v>
      </c>
      <c r="E96" s="39" t="s">
        <v>533</v>
      </c>
    </row>
    <row r="97" spans="1:16" ht="12.75">
      <c r="A97" t="s">
        <v>49</v>
      </c>
      <c s="34" t="s">
        <v>200</v>
      </c>
      <c s="34" t="s">
        <v>700</v>
      </c>
      <c s="35" t="s">
        <v>47</v>
      </c>
      <c s="6" t="s">
        <v>701</v>
      </c>
      <c s="36" t="s">
        <v>218</v>
      </c>
      <c s="37">
        <v>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63</v>
      </c>
    </row>
    <row r="100" spans="1:5" ht="12.75">
      <c r="A100" t="s">
        <v>58</v>
      </c>
      <c r="E100" s="39" t="s">
        <v>702</v>
      </c>
    </row>
    <row r="101" spans="1:16" ht="12.75">
      <c r="A101" t="s">
        <v>49</v>
      </c>
      <c s="34" t="s">
        <v>201</v>
      </c>
      <c s="34" t="s">
        <v>410</v>
      </c>
      <c s="35" t="s">
        <v>47</v>
      </c>
      <c s="6" t="s">
        <v>411</v>
      </c>
      <c s="36" t="s">
        <v>218</v>
      </c>
      <c s="37">
        <v>96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55</v>
      </c>
    </row>
    <row r="103" spans="1:5" ht="12.75">
      <c r="A103" s="35" t="s">
        <v>56</v>
      </c>
      <c r="E103" s="40" t="s">
        <v>63</v>
      </c>
    </row>
    <row r="104" spans="1:5" ht="63.75">
      <c r="A104" t="s">
        <v>58</v>
      </c>
      <c r="E104" s="39" t="s">
        <v>412</v>
      </c>
    </row>
    <row r="105" spans="1:16" ht="12.75">
      <c r="A105" t="s">
        <v>49</v>
      </c>
      <c s="34" t="s">
        <v>202</v>
      </c>
      <c s="34" t="s">
        <v>401</v>
      </c>
      <c s="35" t="s">
        <v>47</v>
      </c>
      <c s="6" t="s">
        <v>402</v>
      </c>
      <c s="36" t="s">
        <v>218</v>
      </c>
      <c s="37">
        <v>36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96</v>
      </c>
      <c>
        <f>(M105*21)/100</f>
      </c>
      <c t="s">
        <v>27</v>
      </c>
    </row>
    <row r="106" spans="1:5" ht="12.75">
      <c r="A106" s="35" t="s">
        <v>54</v>
      </c>
      <c r="E106" s="39" t="s">
        <v>55</v>
      </c>
    </row>
    <row r="107" spans="1:5" ht="12.75">
      <c r="A107" s="35" t="s">
        <v>56</v>
      </c>
      <c r="E107" s="40" t="s">
        <v>63</v>
      </c>
    </row>
    <row r="108" spans="1:5" ht="12.75">
      <c r="A108" t="s">
        <v>58</v>
      </c>
      <c r="E108" s="39" t="s">
        <v>92</v>
      </c>
    </row>
    <row r="109" spans="1:13" ht="12.75">
      <c r="A109" t="s">
        <v>46</v>
      </c>
      <c r="C109" s="31" t="s">
        <v>632</v>
      </c>
      <c r="E109" s="33" t="s">
        <v>703</v>
      </c>
      <c r="J109" s="32">
        <f>0</f>
      </c>
      <c s="32">
        <f>0</f>
      </c>
      <c s="32">
        <f>0+L110+L114+L118+L122+L126+L130+L134+L138+L142+L146+L150+L154+L158+L162+L166</f>
      </c>
      <c s="32">
        <f>0+M110+M114+M118+M122+M126+M130+M134+M138+M142+M146+M150+M154+M158+M162+M166</f>
      </c>
    </row>
    <row r="110" spans="1:16" ht="12.75">
      <c r="A110" t="s">
        <v>49</v>
      </c>
      <c s="34" t="s">
        <v>106</v>
      </c>
      <c s="34" t="s">
        <v>704</v>
      </c>
      <c s="35" t="s">
        <v>47</v>
      </c>
      <c s="6" t="s">
        <v>705</v>
      </c>
      <c s="36" t="s">
        <v>90</v>
      </c>
      <c s="37">
        <v>79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464</v>
      </c>
    </row>
    <row r="113" spans="1:5" ht="25.5">
      <c r="A113" t="s">
        <v>58</v>
      </c>
      <c r="E113" s="39" t="s">
        <v>706</v>
      </c>
    </row>
    <row r="114" spans="1:16" ht="12.75">
      <c r="A114" t="s">
        <v>49</v>
      </c>
      <c s="34" t="s">
        <v>111</v>
      </c>
      <c s="34" t="s">
        <v>707</v>
      </c>
      <c s="35" t="s">
        <v>47</v>
      </c>
      <c s="6" t="s">
        <v>708</v>
      </c>
      <c s="36" t="s">
        <v>90</v>
      </c>
      <c s="37">
        <v>103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464</v>
      </c>
    </row>
    <row r="117" spans="1:5" ht="25.5">
      <c r="A117" t="s">
        <v>58</v>
      </c>
      <c r="E117" s="39" t="s">
        <v>706</v>
      </c>
    </row>
    <row r="118" spans="1:16" ht="12.75">
      <c r="A118" t="s">
        <v>49</v>
      </c>
      <c s="34" t="s">
        <v>114</v>
      </c>
      <c s="34" t="s">
        <v>709</v>
      </c>
      <c s="35" t="s">
        <v>47</v>
      </c>
      <c s="6" t="s">
        <v>710</v>
      </c>
      <c s="36" t="s">
        <v>109</v>
      </c>
      <c s="37">
        <v>45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464</v>
      </c>
    </row>
    <row r="121" spans="1:5" ht="153">
      <c r="A121" t="s">
        <v>58</v>
      </c>
      <c r="E121" s="39" t="s">
        <v>711</v>
      </c>
    </row>
    <row r="122" spans="1:16" ht="25.5">
      <c r="A122" t="s">
        <v>49</v>
      </c>
      <c s="34" t="s">
        <v>118</v>
      </c>
      <c s="34" t="s">
        <v>712</v>
      </c>
      <c s="35" t="s">
        <v>47</v>
      </c>
      <c s="6" t="s">
        <v>713</v>
      </c>
      <c s="36" t="s">
        <v>109</v>
      </c>
      <c s="37">
        <v>16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464</v>
      </c>
    </row>
    <row r="125" spans="1:5" ht="153">
      <c r="A125" t="s">
        <v>58</v>
      </c>
      <c r="E125" s="39" t="s">
        <v>711</v>
      </c>
    </row>
    <row r="126" spans="1:16" ht="12.75">
      <c r="A126" t="s">
        <v>49</v>
      </c>
      <c s="34" t="s">
        <v>124</v>
      </c>
      <c s="34" t="s">
        <v>714</v>
      </c>
      <c s="35" t="s">
        <v>47</v>
      </c>
      <c s="6" t="s">
        <v>715</v>
      </c>
      <c s="36" t="s">
        <v>90</v>
      </c>
      <c s="37">
        <v>11.41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96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658</v>
      </c>
    </row>
    <row r="129" spans="1:5" ht="12.75">
      <c r="A129" t="s">
        <v>58</v>
      </c>
      <c r="E129" s="39" t="s">
        <v>92</v>
      </c>
    </row>
    <row r="130" spans="1:16" ht="12.75">
      <c r="A130" t="s">
        <v>49</v>
      </c>
      <c s="34" t="s">
        <v>130</v>
      </c>
      <c s="34" t="s">
        <v>544</v>
      </c>
      <c s="35" t="s">
        <v>47</v>
      </c>
      <c s="6" t="s">
        <v>545</v>
      </c>
      <c s="36" t="s">
        <v>72</v>
      </c>
      <c s="37">
        <v>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669</v>
      </c>
    </row>
    <row r="133" spans="1:5" ht="51">
      <c r="A133" t="s">
        <v>58</v>
      </c>
      <c r="E133" s="39" t="s">
        <v>547</v>
      </c>
    </row>
    <row r="134" spans="1:16" ht="12.75">
      <c r="A134" t="s">
        <v>49</v>
      </c>
      <c s="34" t="s">
        <v>134</v>
      </c>
      <c s="34" t="s">
        <v>716</v>
      </c>
      <c s="35" t="s">
        <v>47</v>
      </c>
      <c s="6" t="s">
        <v>717</v>
      </c>
      <c s="36" t="s">
        <v>72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669</v>
      </c>
    </row>
    <row r="137" spans="1:5" ht="369.75">
      <c r="A137" t="s">
        <v>58</v>
      </c>
      <c r="E137" s="39" t="s">
        <v>718</v>
      </c>
    </row>
    <row r="138" spans="1:16" ht="12.75">
      <c r="A138" t="s">
        <v>49</v>
      </c>
      <c s="34" t="s">
        <v>137</v>
      </c>
      <c s="34" t="s">
        <v>719</v>
      </c>
      <c s="35" t="s">
        <v>47</v>
      </c>
      <c s="6" t="s">
        <v>720</v>
      </c>
      <c s="36" t="s">
        <v>72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55</v>
      </c>
    </row>
    <row r="140" spans="1:5" ht="12.75">
      <c r="A140" s="35" t="s">
        <v>56</v>
      </c>
      <c r="E140" s="40" t="s">
        <v>669</v>
      </c>
    </row>
    <row r="141" spans="1:5" ht="38.25">
      <c r="A141" t="s">
        <v>58</v>
      </c>
      <c r="E141" s="39" t="s">
        <v>593</v>
      </c>
    </row>
    <row r="142" spans="1:16" ht="12.75">
      <c r="A142" t="s">
        <v>49</v>
      </c>
      <c s="34" t="s">
        <v>140</v>
      </c>
      <c s="34" t="s">
        <v>600</v>
      </c>
      <c s="35" t="s">
        <v>47</v>
      </c>
      <c s="6" t="s">
        <v>601</v>
      </c>
      <c s="36" t="s">
        <v>109</v>
      </c>
      <c s="37">
        <v>150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55</v>
      </c>
    </row>
    <row r="144" spans="1:5" ht="12.75">
      <c r="A144" s="35" t="s">
        <v>56</v>
      </c>
      <c r="E144" s="40" t="s">
        <v>63</v>
      </c>
    </row>
    <row r="145" spans="1:5" ht="12.75">
      <c r="A145" t="s">
        <v>58</v>
      </c>
      <c r="E145" s="39" t="s">
        <v>602</v>
      </c>
    </row>
    <row r="146" spans="1:16" ht="12.75">
      <c r="A146" t="s">
        <v>49</v>
      </c>
      <c s="34" t="s">
        <v>144</v>
      </c>
      <c s="34" t="s">
        <v>622</v>
      </c>
      <c s="35" t="s">
        <v>47</v>
      </c>
      <c s="6" t="s">
        <v>623</v>
      </c>
      <c s="36" t="s">
        <v>109</v>
      </c>
      <c s="37">
        <v>150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96</v>
      </c>
      <c>
        <f>(M146*21)/100</f>
      </c>
      <c t="s">
        <v>27</v>
      </c>
    </row>
    <row r="147" spans="1:5" ht="12.75">
      <c r="A147" s="35" t="s">
        <v>54</v>
      </c>
      <c r="E147" s="39" t="s">
        <v>55</v>
      </c>
    </row>
    <row r="148" spans="1:5" ht="12.75">
      <c r="A148" s="35" t="s">
        <v>56</v>
      </c>
      <c r="E148" s="40" t="s">
        <v>63</v>
      </c>
    </row>
    <row r="149" spans="1:5" ht="12.75">
      <c r="A149" t="s">
        <v>58</v>
      </c>
      <c r="E149" s="39" t="s">
        <v>624</v>
      </c>
    </row>
    <row r="150" spans="1:16" ht="12.75">
      <c r="A150" t="s">
        <v>49</v>
      </c>
      <c s="34" t="s">
        <v>147</v>
      </c>
      <c s="34" t="s">
        <v>625</v>
      </c>
      <c s="35" t="s">
        <v>47</v>
      </c>
      <c s="6" t="s">
        <v>626</v>
      </c>
      <c s="36" t="s">
        <v>109</v>
      </c>
      <c s="37">
        <v>150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96</v>
      </c>
      <c>
        <f>(M150*21)/100</f>
      </c>
      <c t="s">
        <v>27</v>
      </c>
    </row>
    <row r="151" spans="1:5" ht="12.75">
      <c r="A151" s="35" t="s">
        <v>54</v>
      </c>
      <c r="E151" s="39" t="s">
        <v>55</v>
      </c>
    </row>
    <row r="152" spans="1:5" ht="12.75">
      <c r="A152" s="35" t="s">
        <v>56</v>
      </c>
      <c r="E152" s="40" t="s">
        <v>63</v>
      </c>
    </row>
    <row r="153" spans="1:5" ht="12.75">
      <c r="A153" t="s">
        <v>58</v>
      </c>
      <c r="E153" s="39" t="s">
        <v>92</v>
      </c>
    </row>
    <row r="154" spans="1:16" ht="12.75">
      <c r="A154" t="s">
        <v>49</v>
      </c>
      <c s="34" t="s">
        <v>152</v>
      </c>
      <c s="34" t="s">
        <v>627</v>
      </c>
      <c s="35" t="s">
        <v>47</v>
      </c>
      <c s="6" t="s">
        <v>628</v>
      </c>
      <c s="36" t="s">
        <v>109</v>
      </c>
      <c s="37">
        <v>150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96</v>
      </c>
      <c>
        <f>(M154*21)/100</f>
      </c>
      <c t="s">
        <v>27</v>
      </c>
    </row>
    <row r="155" spans="1:5" ht="12.75">
      <c r="A155" s="35" t="s">
        <v>54</v>
      </c>
      <c r="E155" s="39" t="s">
        <v>55</v>
      </c>
    </row>
    <row r="156" spans="1:5" ht="12.75">
      <c r="A156" s="35" t="s">
        <v>56</v>
      </c>
      <c r="E156" s="40" t="s">
        <v>63</v>
      </c>
    </row>
    <row r="157" spans="1:5" ht="12.75">
      <c r="A157" t="s">
        <v>58</v>
      </c>
      <c r="E157" s="39" t="s">
        <v>92</v>
      </c>
    </row>
    <row r="158" spans="1:16" ht="12.75">
      <c r="A158" t="s">
        <v>49</v>
      </c>
      <c s="34" t="s">
        <v>156</v>
      </c>
      <c s="34" t="s">
        <v>721</v>
      </c>
      <c s="35" t="s">
        <v>47</v>
      </c>
      <c s="6" t="s">
        <v>722</v>
      </c>
      <c s="36" t="s">
        <v>90</v>
      </c>
      <c s="37">
        <v>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55</v>
      </c>
    </row>
    <row r="160" spans="1:5" ht="12.75">
      <c r="A160" s="35" t="s">
        <v>56</v>
      </c>
      <c r="E160" s="40" t="s">
        <v>464</v>
      </c>
    </row>
    <row r="161" spans="1:5" ht="242.25">
      <c r="A161" t="s">
        <v>58</v>
      </c>
      <c r="E161" s="39" t="s">
        <v>723</v>
      </c>
    </row>
    <row r="162" spans="1:16" ht="12.75">
      <c r="A162" t="s">
        <v>49</v>
      </c>
      <c s="34" t="s">
        <v>159</v>
      </c>
      <c s="34" t="s">
        <v>724</v>
      </c>
      <c s="35" t="s">
        <v>47</v>
      </c>
      <c s="6" t="s">
        <v>725</v>
      </c>
      <c s="36" t="s">
        <v>90</v>
      </c>
      <c s="37">
        <v>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55</v>
      </c>
    </row>
    <row r="164" spans="1:5" ht="12.75">
      <c r="A164" s="35" t="s">
        <v>56</v>
      </c>
      <c r="E164" s="40" t="s">
        <v>464</v>
      </c>
    </row>
    <row r="165" spans="1:5" ht="242.25">
      <c r="A165" t="s">
        <v>58</v>
      </c>
      <c r="E165" s="39" t="s">
        <v>723</v>
      </c>
    </row>
    <row r="166" spans="1:16" ht="25.5">
      <c r="A166" t="s">
        <v>49</v>
      </c>
      <c s="34" t="s">
        <v>164</v>
      </c>
      <c s="34" t="s">
        <v>726</v>
      </c>
      <c s="35" t="s">
        <v>47</v>
      </c>
      <c s="6" t="s">
        <v>727</v>
      </c>
      <c s="36" t="s">
        <v>67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55</v>
      </c>
    </row>
    <row r="168" spans="1:5" ht="12.75">
      <c r="A168" s="35" t="s">
        <v>56</v>
      </c>
      <c r="E168" s="40" t="s">
        <v>464</v>
      </c>
    </row>
    <row r="169" spans="1:5" ht="25.5">
      <c r="A169" t="s">
        <v>58</v>
      </c>
      <c r="E169" s="39" t="s">
        <v>728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729</v>
      </c>
      <c r="E4" s="26" t="s">
        <v>730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733</v>
      </c>
      <c r="E8" s="30" t="s">
        <v>732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734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735</v>
      </c>
      <c s="35" t="s">
        <v>47</v>
      </c>
      <c s="6" t="s">
        <v>736</v>
      </c>
      <c s="36" t="s">
        <v>62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12.75">
      <c r="A13" t="s">
        <v>58</v>
      </c>
      <c r="E13" s="39" t="s">
        <v>92</v>
      </c>
    </row>
    <row r="14" spans="1:16" ht="12.75">
      <c r="A14" t="s">
        <v>49</v>
      </c>
      <c s="34" t="s">
        <v>27</v>
      </c>
      <c s="34" t="s">
        <v>737</v>
      </c>
      <c s="35" t="s">
        <v>47</v>
      </c>
      <c s="6" t="s">
        <v>738</v>
      </c>
      <c s="36" t="s">
        <v>62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96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92</v>
      </c>
    </row>
    <row r="18" spans="1:16" ht="12.75">
      <c r="A18" t="s">
        <v>49</v>
      </c>
      <c s="34" t="s">
        <v>26</v>
      </c>
      <c s="34" t="s">
        <v>739</v>
      </c>
      <c s="35" t="s">
        <v>47</v>
      </c>
      <c s="6" t="s">
        <v>740</v>
      </c>
      <c s="36" t="s">
        <v>62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96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92</v>
      </c>
    </row>
    <row r="22" spans="1:16" ht="12.75">
      <c r="A22" t="s">
        <v>49</v>
      </c>
      <c s="34" t="s">
        <v>69</v>
      </c>
      <c s="34" t="s">
        <v>741</v>
      </c>
      <c s="35" t="s">
        <v>47</v>
      </c>
      <c s="6" t="s">
        <v>742</v>
      </c>
      <c s="36" t="s">
        <v>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96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92</v>
      </c>
    </row>
    <row r="26" spans="1:16" ht="12.75">
      <c r="A26" t="s">
        <v>49</v>
      </c>
      <c s="34" t="s">
        <v>75</v>
      </c>
      <c s="34" t="s">
        <v>743</v>
      </c>
      <c s="35" t="s">
        <v>47</v>
      </c>
      <c s="6" t="s">
        <v>744</v>
      </c>
      <c s="36" t="s">
        <v>62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96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92</v>
      </c>
    </row>
    <row r="30" spans="1:16" ht="12.75">
      <c r="A30" t="s">
        <v>49</v>
      </c>
      <c s="34" t="s">
        <v>79</v>
      </c>
      <c s="34" t="s">
        <v>745</v>
      </c>
      <c s="35" t="s">
        <v>47</v>
      </c>
      <c s="6" t="s">
        <v>746</v>
      </c>
      <c s="36" t="s">
        <v>62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96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12.75">
      <c r="A33" t="s">
        <v>58</v>
      </c>
      <c r="E33" s="39" t="s">
        <v>92</v>
      </c>
    </row>
    <row r="34" spans="1:16" ht="12.75">
      <c r="A34" t="s">
        <v>49</v>
      </c>
      <c s="34" t="s">
        <v>83</v>
      </c>
      <c s="34" t="s">
        <v>747</v>
      </c>
      <c s="35" t="s">
        <v>47</v>
      </c>
      <c s="6" t="s">
        <v>748</v>
      </c>
      <c s="36" t="s">
        <v>90</v>
      </c>
      <c s="37">
        <v>376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96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12.75">
      <c r="A37" t="s">
        <v>58</v>
      </c>
      <c r="E37" s="39" t="s">
        <v>92</v>
      </c>
    </row>
    <row r="38" spans="1:16" ht="12.75">
      <c r="A38" t="s">
        <v>49</v>
      </c>
      <c s="34" t="s">
        <v>87</v>
      </c>
      <c s="34" t="s">
        <v>749</v>
      </c>
      <c s="35" t="s">
        <v>47</v>
      </c>
      <c s="6" t="s">
        <v>750</v>
      </c>
      <c s="36" t="s">
        <v>90</v>
      </c>
      <c s="37">
        <v>1128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5.5">
      <c r="A41" t="s">
        <v>58</v>
      </c>
      <c r="E41" s="39" t="s">
        <v>751</v>
      </c>
    </row>
    <row r="42" spans="1:16" ht="12.75">
      <c r="A42" t="s">
        <v>49</v>
      </c>
      <c s="34" t="s">
        <v>93</v>
      </c>
      <c s="34" t="s">
        <v>752</v>
      </c>
      <c s="35" t="s">
        <v>47</v>
      </c>
      <c s="6" t="s">
        <v>753</v>
      </c>
      <c s="36" t="s">
        <v>62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92</v>
      </c>
    </row>
    <row r="46" spans="1:16" ht="12.75">
      <c r="A46" t="s">
        <v>49</v>
      </c>
      <c s="34" t="s">
        <v>97</v>
      </c>
      <c s="34" t="s">
        <v>754</v>
      </c>
      <c s="35" t="s">
        <v>47</v>
      </c>
      <c s="6" t="s">
        <v>755</v>
      </c>
      <c s="36" t="s">
        <v>62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96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2.75">
      <c r="A49" t="s">
        <v>58</v>
      </c>
      <c r="E49" s="39" t="s">
        <v>92</v>
      </c>
    </row>
    <row r="50" spans="1:16" ht="12.75">
      <c r="A50" t="s">
        <v>49</v>
      </c>
      <c s="34" t="s">
        <v>101</v>
      </c>
      <c s="34" t="s">
        <v>756</v>
      </c>
      <c s="35" t="s">
        <v>47</v>
      </c>
      <c s="6" t="s">
        <v>757</v>
      </c>
      <c s="36" t="s">
        <v>62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96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12.75">
      <c r="A53" t="s">
        <v>58</v>
      </c>
      <c r="E53" s="39" t="s">
        <v>92</v>
      </c>
    </row>
    <row r="54" spans="1:16" ht="25.5">
      <c r="A54" t="s">
        <v>49</v>
      </c>
      <c s="34" t="s">
        <v>106</v>
      </c>
      <c s="34" t="s">
        <v>758</v>
      </c>
      <c s="35" t="s">
        <v>47</v>
      </c>
      <c s="6" t="s">
        <v>759</v>
      </c>
      <c s="36" t="s">
        <v>62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96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92</v>
      </c>
    </row>
    <row r="58" spans="1:16" ht="25.5">
      <c r="A58" t="s">
        <v>49</v>
      </c>
      <c s="34" t="s">
        <v>111</v>
      </c>
      <c s="34" t="s">
        <v>760</v>
      </c>
      <c s="35" t="s">
        <v>47</v>
      </c>
      <c s="6" t="s">
        <v>761</v>
      </c>
      <c s="36" t="s">
        <v>62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96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92</v>
      </c>
    </row>
    <row r="62" spans="1:16" ht="12.75">
      <c r="A62" t="s">
        <v>49</v>
      </c>
      <c s="34" t="s">
        <v>114</v>
      </c>
      <c s="34" t="s">
        <v>762</v>
      </c>
      <c s="35" t="s">
        <v>47</v>
      </c>
      <c s="6" t="s">
        <v>763</v>
      </c>
      <c s="36" t="s">
        <v>218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96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92</v>
      </c>
    </row>
    <row r="66" spans="1:16" ht="12.75">
      <c r="A66" t="s">
        <v>49</v>
      </c>
      <c s="34" t="s">
        <v>118</v>
      </c>
      <c s="34" t="s">
        <v>764</v>
      </c>
      <c s="35" t="s">
        <v>47</v>
      </c>
      <c s="6" t="s">
        <v>765</v>
      </c>
      <c s="36" t="s">
        <v>52</v>
      </c>
      <c s="37">
        <v>0.376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38.25">
      <c r="A69" t="s">
        <v>58</v>
      </c>
      <c r="E69" s="39" t="s">
        <v>766</v>
      </c>
    </row>
    <row r="70" spans="1:16" ht="12.75">
      <c r="A70" t="s">
        <v>49</v>
      </c>
      <c s="34" t="s">
        <v>124</v>
      </c>
      <c s="34" t="s">
        <v>767</v>
      </c>
      <c s="35" t="s">
        <v>47</v>
      </c>
      <c s="6" t="s">
        <v>768</v>
      </c>
      <c s="36" t="s">
        <v>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96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92</v>
      </c>
    </row>
    <row r="74" spans="1:16" ht="12.75">
      <c r="A74" t="s">
        <v>49</v>
      </c>
      <c s="34" t="s">
        <v>130</v>
      </c>
      <c s="34" t="s">
        <v>769</v>
      </c>
      <c s="35" t="s">
        <v>47</v>
      </c>
      <c s="6" t="s">
        <v>770</v>
      </c>
      <c s="36" t="s">
        <v>62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96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92</v>
      </c>
    </row>
    <row r="78" spans="1:16" ht="12.75">
      <c r="A78" t="s">
        <v>49</v>
      </c>
      <c s="34" t="s">
        <v>134</v>
      </c>
      <c s="34" t="s">
        <v>771</v>
      </c>
      <c s="35" t="s">
        <v>47</v>
      </c>
      <c s="6" t="s">
        <v>772</v>
      </c>
      <c s="36" t="s">
        <v>62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96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12.75">
      <c r="A81" t="s">
        <v>58</v>
      </c>
      <c r="E81" s="39" t="s">
        <v>92</v>
      </c>
    </row>
    <row r="82" spans="1:16" ht="12.75">
      <c r="A82" t="s">
        <v>49</v>
      </c>
      <c s="34" t="s">
        <v>137</v>
      </c>
      <c s="34" t="s">
        <v>773</v>
      </c>
      <c s="35" t="s">
        <v>47</v>
      </c>
      <c s="6" t="s">
        <v>774</v>
      </c>
      <c s="36" t="s">
        <v>62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96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63</v>
      </c>
    </row>
    <row r="85" spans="1:5" ht="12.75">
      <c r="A85" t="s">
        <v>58</v>
      </c>
      <c r="E85" s="39" t="s">
        <v>92</v>
      </c>
    </row>
    <row r="86" spans="1:16" ht="12.75">
      <c r="A86" t="s">
        <v>49</v>
      </c>
      <c s="34" t="s">
        <v>140</v>
      </c>
      <c s="34" t="s">
        <v>775</v>
      </c>
      <c s="35" t="s">
        <v>47</v>
      </c>
      <c s="6" t="s">
        <v>776</v>
      </c>
      <c s="36" t="s">
        <v>62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96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12.75">
      <c r="A89" t="s">
        <v>58</v>
      </c>
      <c r="E89" s="39" t="s">
        <v>92</v>
      </c>
    </row>
    <row r="90" spans="1:16" ht="12.75">
      <c r="A90" t="s">
        <v>49</v>
      </c>
      <c s="34" t="s">
        <v>144</v>
      </c>
      <c s="34" t="s">
        <v>777</v>
      </c>
      <c s="35" t="s">
        <v>47</v>
      </c>
      <c s="6" t="s">
        <v>398</v>
      </c>
      <c s="36" t="s">
        <v>62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96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</v>
      </c>
    </row>
    <row r="93" spans="1:5" ht="12.75">
      <c r="A93" t="s">
        <v>58</v>
      </c>
      <c r="E93" s="39" t="s">
        <v>92</v>
      </c>
    </row>
    <row r="94" spans="1:16" ht="12.75">
      <c r="A94" t="s">
        <v>49</v>
      </c>
      <c s="34" t="s">
        <v>147</v>
      </c>
      <c s="34" t="s">
        <v>778</v>
      </c>
      <c s="35" t="s">
        <v>47</v>
      </c>
      <c s="6" t="s">
        <v>779</v>
      </c>
      <c s="36" t="s">
        <v>218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96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63</v>
      </c>
    </row>
    <row r="97" spans="1:5" ht="12.75">
      <c r="A97" t="s">
        <v>58</v>
      </c>
      <c r="E97" s="39" t="s">
        <v>92</v>
      </c>
    </row>
    <row r="98" spans="1:16" ht="12.75">
      <c r="A98" t="s">
        <v>49</v>
      </c>
      <c s="34" t="s">
        <v>152</v>
      </c>
      <c s="34" t="s">
        <v>780</v>
      </c>
      <c s="35" t="s">
        <v>47</v>
      </c>
      <c s="6" t="s">
        <v>781</v>
      </c>
      <c s="36" t="s">
        <v>218</v>
      </c>
      <c s="37">
        <v>12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96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63</v>
      </c>
    </row>
    <row r="101" spans="1:5" ht="12.75">
      <c r="A101" t="s">
        <v>58</v>
      </c>
      <c r="E101" s="39" t="s">
        <v>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